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149107A0-4B3E-45CD-871E-ACD054AB7374}" xr6:coauthVersionLast="47" xr6:coauthVersionMax="47" xr10:uidLastSave="{00000000-0000-0000-0000-000000000000}"/>
  <bookViews>
    <workbookView xWindow="-120" yWindow="-120" windowWidth="29040" windowHeight="15720" tabRatio="951" firstSheet="1" activeTab="1" xr2:uid="{00000000-000D-0000-FFFF-FFFF00000000}"/>
  </bookViews>
  <sheets>
    <sheet name=" SAM" sheetId="43" r:id="rId1"/>
    <sheet name="Structure table" sheetId="42" r:id="rId2"/>
    <sheet name="GDP-Income" sheetId="44" r:id="rId3"/>
    <sheet name="GDP-Expenditure" sheetId="45" r:id="rId4"/>
    <sheet name="Industry GDP" sheetId="46" r:id="rId5"/>
    <sheet name="Factor shrs in industry cost" sheetId="47" r:id="rId6"/>
    <sheet name="Industry shrs in employment" sheetId="48" r:id="rId7"/>
    <sheet name="Comm shr in Comm demand" sheetId="49" r:id="rId8"/>
    <sheet name="Comm shr in imports and exports" sheetId="50" r:id="rId9"/>
    <sheet name="Export shr of production" sheetId="51" r:id="rId10"/>
    <sheet name="Imprt shr of consumption" sheetId="52" r:id="rId11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J15" i="42"/>
  <c r="J14" i="42"/>
  <c r="G19" i="42"/>
  <c r="G15" i="42"/>
  <c r="H14" i="42"/>
  <c r="E18" i="42"/>
  <c r="D18" i="42"/>
  <c r="D16" i="42"/>
  <c r="F15" i="42"/>
  <c r="E14" i="42"/>
  <c r="D14" i="42"/>
  <c r="I10" i="42"/>
  <c r="H10" i="42"/>
  <c r="J9" i="42"/>
  <c r="H9" i="42"/>
  <c r="H8" i="42"/>
  <c r="H7" i="42"/>
  <c r="G10" i="42"/>
  <c r="F8" i="42"/>
  <c r="G6" i="42"/>
  <c r="G37" i="47"/>
  <c r="F37" i="47"/>
  <c r="G9" i="42" s="1"/>
  <c r="E37" i="47"/>
  <c r="G8" i="42" s="1"/>
  <c r="D37" i="47"/>
  <c r="G7" i="42" s="1"/>
  <c r="C37" i="47"/>
  <c r="B37" i="47"/>
  <c r="G36" i="47"/>
  <c r="F10" i="42" s="1"/>
  <c r="F36" i="47"/>
  <c r="F9" i="42" s="1"/>
  <c r="E36" i="47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B35" i="47"/>
  <c r="E5" i="42" s="1"/>
  <c r="E6" i="42"/>
  <c r="E8" i="42"/>
  <c r="C7" i="42"/>
  <c r="C6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B34" i="5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B35" i="50"/>
  <c r="B39" i="50"/>
  <c r="B38" i="50"/>
  <c r="G18" i="42" s="1"/>
  <c r="B37" i="50"/>
  <c r="G17" i="42" s="1"/>
  <c r="B36" i="50"/>
  <c r="G16" i="42" s="1"/>
  <c r="B34" i="50"/>
  <c r="G14" i="42" s="1"/>
  <c r="G20" i="42" s="1"/>
  <c r="E39" i="49"/>
  <c r="F19" i="42" s="1"/>
  <c r="D39" i="49"/>
  <c r="E19" i="42" s="1"/>
  <c r="E38" i="49"/>
  <c r="F18" i="42" s="1"/>
  <c r="D38" i="49"/>
  <c r="E37" i="49"/>
  <c r="F17" i="42" s="1"/>
  <c r="D37" i="49"/>
  <c r="E17" i="42" s="1"/>
  <c r="E36" i="49"/>
  <c r="F16" i="42" s="1"/>
  <c r="D36" i="49"/>
  <c r="E16" i="42" s="1"/>
  <c r="E35" i="49"/>
  <c r="D35" i="49"/>
  <c r="E34" i="49"/>
  <c r="F14" i="42" s="1"/>
  <c r="F20" i="42" s="1"/>
  <c r="D34" i="49"/>
  <c r="C39" i="49"/>
  <c r="D19" i="42" s="1"/>
  <c r="C38" i="49"/>
  <c r="C37" i="49"/>
  <c r="D17" i="42" s="1"/>
  <c r="C36" i="49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D38" i="48"/>
  <c r="J8" i="42" s="1"/>
  <c r="D37" i="48"/>
  <c r="J7" i="42" s="1"/>
  <c r="D36" i="48"/>
  <c r="J6" i="42" s="1"/>
  <c r="D35" i="48"/>
  <c r="D41" i="48" s="1"/>
  <c r="C40" i="48"/>
  <c r="C39" i="48"/>
  <c r="I9" i="42" s="1"/>
  <c r="C38" i="48"/>
  <c r="I8" i="42" s="1"/>
  <c r="C37" i="48"/>
  <c r="I7" i="42" s="1"/>
  <c r="C36" i="48"/>
  <c r="I6" i="42" s="1"/>
  <c r="C35" i="48"/>
  <c r="C41" i="48" s="1"/>
  <c r="B36" i="48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B35" i="46"/>
  <c r="B38" i="45"/>
  <c r="B37" i="45"/>
  <c r="B36" i="45"/>
  <c r="B35" i="45"/>
  <c r="B34" i="45"/>
  <c r="H20" i="42" l="1"/>
  <c r="C40" i="50"/>
  <c r="B40" i="50"/>
  <c r="D20" i="42"/>
  <c r="C40" i="49"/>
  <c r="D40" i="49"/>
  <c r="B40" i="49"/>
  <c r="E40" i="49"/>
  <c r="E15" i="42"/>
  <c r="E20" i="42" s="1"/>
  <c r="C14" i="42"/>
  <c r="C20" i="42" s="1"/>
  <c r="B41" i="48"/>
  <c r="I5" i="42"/>
  <c r="I11" i="42" s="1"/>
  <c r="J5" i="42"/>
  <c r="J11" i="42" s="1"/>
  <c r="H6" i="42"/>
  <c r="H11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<sst xmlns="http://schemas.openxmlformats.org/spreadsheetml/2006/main" count="826" uniqueCount="84">
  <si>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</si>
  <si>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</si>
  <si>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</si>
  <si>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</si>
  <si>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</si>
  <si>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</si>
  <si>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</si>
  <si>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</si>
  <si>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</si>
  <si>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</si>
  <si>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</si>
  <si>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</si>
  <si>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</si>
  <si>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</si>
  <si>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</si>
  <si>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</si>
  <si>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</si>
  <si>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</si>
  <si>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</si>
  <si>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</si>
  <si>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</si>
  <si>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</si>
  <si>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</si>
  <si>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</si>
  <si>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</si>
  <si>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</si>
  <si>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</si>
  <si>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</si>
  <si>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</si>
  <si>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</si>
  <si>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</si>
  <si>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</si>
  <si>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</si>
  <si>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</si>
  <si>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</si>
  <si>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</si>
  <si>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</si>
  <si>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</si>
  <si>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</si>
  <si>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</si>
  <si>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</si>
  <si>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</si>
  <si>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</si>
  <si>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</si>
  <si>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</si>
  <si>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</si>
  <si>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</si>
  <si>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</si>
  <si>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</si>
  <si>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</si>
  <si>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</si>
  <si>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</si>
  <si>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</si>
  <si>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a-Mach</t>
  </si>
  <si>
    <t>a-OthrMfg</t>
  </si>
  <si>
    <t>a-Const</t>
  </si>
  <si>
    <t>a-OthrSer</t>
  </si>
  <si>
    <t>c-AgrFood</t>
  </si>
  <si>
    <t>c-Energy</t>
  </si>
  <si>
    <t>c-Mach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</si>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</sst>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3" fillId="0" borderId="0" xfId="0" applyFont="1"/>
    <xf numFmtId="1" fontId="0" fillId="0" borderId="0" xfId="0" applyNumberFormat="1"/>
    <xf numFmtId="0" fontId="4" fillId="0" borderId="0" xfId="0" applyFont="1"/>
    <xf numFmtId="2" fontId="0" fillId="0" borderId="0" xfId="0" applyNumberForma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0" fontId="4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4" fillId="3" borderId="0" xfId="0" applyFont="1" applyFill="1"/>
    <xf numFmtId="0" fontId="0" fillId="3" borderId="0" xfId="0" applyFill="1"/>
    <xf numFmtId="1" fontId="0" fillId="0" borderId="0" xfId="0" quotePrefix="1" applyNumberFormat="1"/>
    <xf numFmtId="0" fontId="4" fillId="4" borderId="1" xfId="0" applyFont="1" applyFill="1" applyBorder="1"/>
    <xf numFmtId="2" fontId="4" fillId="4" borderId="1" xfId="0" applyNumberFormat="1" applyFont="1" applyFill="1" applyBorder="1" applyAlignment="1">
      <alignment horizont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6" borderId="11" xfId="0" applyFill="1" applyBorder="1"/>
    <xf numFmtId="0" fontId="0" fillId="6" borderId="12" xfId="0" applyFill="1" applyBorder="1"/>
    <xf numFmtId="3" fontId="5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5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5" fillId="4" borderId="3" xfId="0" applyFont="1" applyFill="1" applyBorder="1"/>
    <xf numFmtId="0" fontId="0" fillId="4" borderId="4" xfId="0" applyFill="1" applyBorder="1"/>
    <xf numFmtId="0" fontId="5" fillId="6" borderId="1" xfId="0" applyFont="1" applyFill="1" applyBorder="1"/>
    <xf numFmtId="4" fontId="5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wrapText="1"/>
    </xf>
    <xf numFmtId="0" fontId="0" fillId="4" borderId="0" xfId="0" applyFill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0" fontId="1" fillId="0" borderId="0" xfId="5"/>
    <xf numFmtId="11" fontId="1" fillId="0" borderId="0" xfId="5" applyNumberFormat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2" xr:uid="{92ECD632-0937-4DF1-829F-50A1BAE52890}"/>
    <cellStyle name="Normal 2 2" xfId="4" xr:uid="{09D3C47D-938A-41BF-AF5F-18993EF3C3C0}"/>
    <cellStyle name="Normal 3" xfId="5" xr:uid="{BAE6F729-B4E3-4EFD-A021-FBF9E3816544}"/>
    <cellStyle name="Normal 4" xfId="3" xr:uid="{91DB64A0-D4E0-4CE0-86D8-B336BDE4132D}"/>
    <cellStyle name="Normal 5" xfId="6" xr:uid="{0203EC90-005E-4B42-9DD1-29D8BE4D5F43}"/>
    <cellStyle name="Normal 6" xfId="7" xr:uid="{745FE924-728D-46E4-8465-5C6E67C36766}"/>
    <cellStyle name="Normal 7" xfId="1" xr:uid="{CD500293-5BD7-4451-B3D0-850CAE355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workbookViewId="0">
      <selection sqref="A1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22"/>
      <c r="K1" s="22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5">
      <c r="A3" s="58"/>
      <c r="B3" s="58" t="s">
        <v>51</v>
      </c>
      <c r="C3" s="58" t="s">
        <v>52</v>
      </c>
      <c r="D3" s="58" t="s">
        <v>53</v>
      </c>
      <c r="E3" s="58" t="s">
        <v>54</v>
      </c>
      <c r="F3" s="58" t="s">
        <v>55</v>
      </c>
      <c r="G3" s="58" t="s">
        <v>56</v>
      </c>
      <c r="H3" s="58" t="s">
        <v>57</v>
      </c>
      <c r="I3" s="58" t="s">
        <v>58</v>
      </c>
      <c r="J3" s="58" t="s">
        <v>59</v>
      </c>
      <c r="K3" s="58" t="s">
        <v>60</v>
      </c>
      <c r="L3" s="58" t="s">
        <v>61</v>
      </c>
      <c r="M3" s="58" t="s">
        <v>62</v>
      </c>
      <c r="N3" s="58" t="s">
        <v>63</v>
      </c>
      <c r="O3" s="58" t="s">
        <v>64</v>
      </c>
      <c r="P3" s="58" t="s">
        <v>65</v>
      </c>
      <c r="Q3" s="58" t="s">
        <v>66</v>
      </c>
      <c r="R3" s="58" t="s">
        <v>67</v>
      </c>
      <c r="S3" s="58" t="s">
        <v>68</v>
      </c>
      <c r="T3" s="58" t="s">
        <v>69</v>
      </c>
      <c r="U3" s="58" t="s">
        <v>70</v>
      </c>
      <c r="V3" s="58" t="s">
        <v>71</v>
      </c>
      <c r="W3" s="58" t="s">
        <v>72</v>
      </c>
      <c r="X3" s="58" t="s">
        <v>34</v>
      </c>
      <c r="Y3" s="58" t="s">
        <v>35</v>
      </c>
      <c r="Z3" s="58" t="s">
        <v>73</v>
      </c>
      <c r="AA3" s="58" t="s">
        <v>74</v>
      </c>
      <c r="AB3" s="58" t="s">
        <v>36</v>
      </c>
      <c r="AC3" s="58" t="s">
        <v>42</v>
      </c>
    </row>
    <row r="4" spans="1:29" ht="15" x14ac:dyDescent="0.25">
      <c r="A4" s="58" t="s">
        <v>51</v>
      </c>
      <c r="B4" s="58"/>
      <c r="C4" s="58"/>
      <c r="D4" s="58"/>
      <c r="E4" s="58"/>
      <c r="F4" s="58"/>
      <c r="G4" s="58"/>
      <c r="H4" s="58">
        <v>3137.62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>
        <v>3137.62</v>
      </c>
    </row>
    <row r="5" spans="1:29" ht="12.75" customHeight="1" x14ac:dyDescent="0.25">
      <c r="A5" s="58" t="s">
        <v>52</v>
      </c>
      <c r="B5" s="58"/>
      <c r="C5" s="58"/>
      <c r="D5" s="58"/>
      <c r="E5" s="58"/>
      <c r="F5" s="58"/>
      <c r="G5" s="58"/>
      <c r="H5" s="58"/>
      <c r="I5" s="58">
        <v>1496.4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>
        <v>1496.4</v>
      </c>
    </row>
    <row r="6" spans="1:29" ht="15" x14ac:dyDescent="0.25">
      <c r="A6" s="58" t="s">
        <v>53</v>
      </c>
      <c r="B6" s="58"/>
      <c r="C6" s="58"/>
      <c r="D6" s="58"/>
      <c r="E6" s="58"/>
      <c r="F6" s="58"/>
      <c r="G6" s="58"/>
      <c r="H6" s="58"/>
      <c r="I6" s="58"/>
      <c r="J6" s="58">
        <v>1070.03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>
        <v>1070.03</v>
      </c>
    </row>
    <row r="7" spans="1:29" ht="15" x14ac:dyDescent="0.25">
      <c r="A7" s="58" t="s">
        <v>54</v>
      </c>
      <c r="B7" s="58"/>
      <c r="C7" s="58"/>
      <c r="D7" s="58"/>
      <c r="E7" s="58"/>
      <c r="F7" s="58"/>
      <c r="G7" s="58"/>
      <c r="H7" s="58"/>
      <c r="I7" s="58"/>
      <c r="J7" s="58"/>
      <c r="K7" s="58">
        <v>10712.9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>
        <v>10712.9</v>
      </c>
    </row>
    <row r="8" spans="1:29" ht="15" x14ac:dyDescent="0.25">
      <c r="A8" s="58" t="s">
        <v>55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>
        <v>3137.18</v>
      </c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>
        <v>3137.18</v>
      </c>
    </row>
    <row r="9" spans="1:29" ht="15" x14ac:dyDescent="0.25">
      <c r="A9" s="58" t="s">
        <v>56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>
        <v>11107.9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>
        <v>11107.9</v>
      </c>
    </row>
    <row r="10" spans="1:29" ht="15" x14ac:dyDescent="0.25">
      <c r="A10" s="58" t="s">
        <v>57</v>
      </c>
      <c r="B10" s="58">
        <v>1226.45</v>
      </c>
      <c r="C10" s="58">
        <v>9.3245000000000005</v>
      </c>
      <c r="D10" s="58">
        <v>8.1465999999999994</v>
      </c>
      <c r="E10" s="58">
        <v>336.858</v>
      </c>
      <c r="F10" s="58">
        <v>34.966999999999999</v>
      </c>
      <c r="G10" s="58">
        <v>378.012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>
        <v>1294.23</v>
      </c>
      <c r="Z10" s="58">
        <v>1.02037</v>
      </c>
      <c r="AA10" s="58">
        <v>24.246099999999998</v>
      </c>
      <c r="AB10" s="58">
        <v>68.179000000000002</v>
      </c>
      <c r="AC10" s="58">
        <v>3381.44</v>
      </c>
    </row>
    <row r="11" spans="1:29" ht="15" x14ac:dyDescent="0.25">
      <c r="A11" s="58" t="s">
        <v>58</v>
      </c>
      <c r="B11" s="58">
        <v>38.85</v>
      </c>
      <c r="C11" s="58">
        <v>628.78700000000003</v>
      </c>
      <c r="D11" s="58">
        <v>13.01</v>
      </c>
      <c r="E11" s="58">
        <v>841.55100000000004</v>
      </c>
      <c r="F11" s="58">
        <v>42.554000000000002</v>
      </c>
      <c r="G11" s="58">
        <v>226.26900000000001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>
        <v>155.90700000000001</v>
      </c>
      <c r="Z11" s="59">
        <v>3.15E-3</v>
      </c>
      <c r="AA11" s="58">
        <v>4.7570000000000001E-2</v>
      </c>
      <c r="AB11" s="58">
        <v>39.555</v>
      </c>
      <c r="AC11" s="58">
        <v>1986.53</v>
      </c>
    </row>
    <row r="12" spans="1:29" ht="15" x14ac:dyDescent="0.25">
      <c r="A12" s="58" t="s">
        <v>59</v>
      </c>
      <c r="B12" s="58">
        <v>16.540299999999998</v>
      </c>
      <c r="C12" s="58">
        <v>34.25</v>
      </c>
      <c r="D12" s="58">
        <v>262.22399999999999</v>
      </c>
      <c r="E12" s="58">
        <v>243.334</v>
      </c>
      <c r="F12" s="58">
        <v>39.436999999999998</v>
      </c>
      <c r="G12" s="58">
        <v>55.642000000000003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>
        <v>6.8559999999999999</v>
      </c>
      <c r="Z12" s="59">
        <v>5.7400000000000003E-3</v>
      </c>
      <c r="AA12" s="58">
        <v>429.00299999999999</v>
      </c>
      <c r="AB12" s="58">
        <v>175.053</v>
      </c>
      <c r="AC12" s="58">
        <v>1262.3499999999999</v>
      </c>
    </row>
    <row r="13" spans="1:29" ht="15" customHeight="1" x14ac:dyDescent="0.25">
      <c r="A13" s="58" t="s">
        <v>60</v>
      </c>
      <c r="B13" s="58">
        <v>206.06399999999999</v>
      </c>
      <c r="C13" s="58">
        <v>143.215</v>
      </c>
      <c r="D13" s="58">
        <v>394.45299999999997</v>
      </c>
      <c r="E13" s="58">
        <v>5551.84</v>
      </c>
      <c r="F13" s="58">
        <v>1423.78</v>
      </c>
      <c r="G13" s="58">
        <v>1217.03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>
        <v>823.05899999999997</v>
      </c>
      <c r="Z13" s="58">
        <v>0.76100000000000001</v>
      </c>
      <c r="AA13" s="58">
        <v>883.38699999999994</v>
      </c>
      <c r="AB13" s="58">
        <v>1910.14</v>
      </c>
      <c r="AC13" s="58">
        <v>12553.7</v>
      </c>
    </row>
    <row r="14" spans="1:29" ht="14.25" customHeight="1" x14ac:dyDescent="0.25">
      <c r="A14" s="58" t="s">
        <v>61</v>
      </c>
      <c r="B14" s="58">
        <v>1.53074</v>
      </c>
      <c r="C14" s="58">
        <v>3.1877</v>
      </c>
      <c r="D14" s="58">
        <v>0.45439800000000002</v>
      </c>
      <c r="E14" s="58">
        <v>3.5446599999999999</v>
      </c>
      <c r="F14" s="58">
        <v>105.35599999999999</v>
      </c>
      <c r="G14" s="58">
        <v>43.391300000000001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>
        <v>0.70174999999999998</v>
      </c>
      <c r="Z14" s="58">
        <v>1.1380999999999999</v>
      </c>
      <c r="AA14" s="58">
        <v>3083.23</v>
      </c>
      <c r="AB14" s="58">
        <v>14.481</v>
      </c>
      <c r="AC14" s="58">
        <v>3257.01</v>
      </c>
    </row>
    <row r="15" spans="1:29" ht="14.25" customHeight="1" x14ac:dyDescent="0.25">
      <c r="A15" s="58" t="s">
        <v>62</v>
      </c>
      <c r="B15" s="58">
        <v>381.97899999999998</v>
      </c>
      <c r="C15" s="58">
        <v>205.2</v>
      </c>
      <c r="D15" s="58">
        <v>163.81</v>
      </c>
      <c r="E15" s="58">
        <v>1500.98</v>
      </c>
      <c r="F15" s="58">
        <v>765.89099999999996</v>
      </c>
      <c r="G15" s="58">
        <v>3355.97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>
        <v>2532.86</v>
      </c>
      <c r="Z15" s="58">
        <v>2035.89</v>
      </c>
      <c r="AA15" s="58">
        <v>808.13599999999997</v>
      </c>
      <c r="AB15" s="58">
        <v>184.82499999999999</v>
      </c>
      <c r="AC15" s="58">
        <v>11935.5</v>
      </c>
    </row>
    <row r="16" spans="1:29" ht="15" x14ac:dyDescent="0.25">
      <c r="A16" s="58" t="s">
        <v>63</v>
      </c>
      <c r="B16" s="58">
        <v>294.43599999999998</v>
      </c>
      <c r="C16" s="58">
        <v>68.683000000000007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>
        <v>363.11900000000003</v>
      </c>
    </row>
    <row r="17" spans="1:29" ht="15" x14ac:dyDescent="0.25">
      <c r="A17" s="58" t="s">
        <v>64</v>
      </c>
      <c r="B17" s="58">
        <v>566.92600000000004</v>
      </c>
      <c r="C17" s="58">
        <v>170.58600000000001</v>
      </c>
      <c r="D17" s="58">
        <v>129.56299999999999</v>
      </c>
      <c r="E17" s="58">
        <v>1056.49</v>
      </c>
      <c r="F17" s="58">
        <v>511.971</v>
      </c>
      <c r="G17" s="58">
        <v>3275.77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>
        <v>5711.3</v>
      </c>
    </row>
    <row r="18" spans="1:29" ht="15" x14ac:dyDescent="0.25">
      <c r="A18" s="58" t="s">
        <v>65</v>
      </c>
      <c r="B18" s="58">
        <v>439.721</v>
      </c>
      <c r="C18" s="58">
        <v>225.19800000000001</v>
      </c>
      <c r="D18" s="58">
        <v>94.516000000000005</v>
      </c>
      <c r="E18" s="58">
        <v>1140.56</v>
      </c>
      <c r="F18" s="58">
        <v>201.04300000000001</v>
      </c>
      <c r="G18" s="58">
        <v>2458.89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>
        <v>4559.93</v>
      </c>
    </row>
    <row r="19" spans="1:29" ht="15" x14ac:dyDescent="0.25">
      <c r="A19" s="58" t="s">
        <v>66</v>
      </c>
      <c r="B19" s="58">
        <v>-21.907499999999999</v>
      </c>
      <c r="C19" s="59">
        <v>1.155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>
        <v>-20.752500000000001</v>
      </c>
    </row>
    <row r="20" spans="1:29" ht="15" x14ac:dyDescent="0.25">
      <c r="A20" s="58" t="s">
        <v>67</v>
      </c>
      <c r="B20" s="58">
        <v>0.20399999999999999</v>
      </c>
      <c r="C20" s="58">
        <v>2.867</v>
      </c>
      <c r="D20" s="58">
        <v>2.1779999999999999</v>
      </c>
      <c r="E20" s="58">
        <v>17.759</v>
      </c>
      <c r="F20" s="58">
        <v>8.6059999999999999</v>
      </c>
      <c r="G20" s="58">
        <v>55.064999999999998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>
        <v>86.679000000000002</v>
      </c>
    </row>
    <row r="21" spans="1:29" ht="15" x14ac:dyDescent="0.25">
      <c r="A21" s="58" t="s">
        <v>68</v>
      </c>
      <c r="B21" s="58">
        <v>-9.6209799999999994</v>
      </c>
      <c r="C21" s="59">
        <v>3.7850000000000001</v>
      </c>
      <c r="D21" s="59">
        <v>1.589</v>
      </c>
      <c r="E21" s="58">
        <v>19.1721</v>
      </c>
      <c r="F21" s="58">
        <v>3.379</v>
      </c>
      <c r="G21" s="58">
        <v>41.333300000000001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>
        <v>59.6374</v>
      </c>
    </row>
    <row r="22" spans="1:29" ht="15" x14ac:dyDescent="0.25">
      <c r="A22" s="58" t="s">
        <v>69</v>
      </c>
      <c r="B22" s="58"/>
      <c r="C22" s="58"/>
      <c r="D22" s="58"/>
      <c r="E22" s="58"/>
      <c r="F22" s="58"/>
      <c r="G22" s="58"/>
      <c r="H22" s="58">
        <v>90.397999999999996</v>
      </c>
      <c r="I22" s="58">
        <v>108.633</v>
      </c>
      <c r="J22" s="58">
        <v>63.548000000000002</v>
      </c>
      <c r="K22" s="58">
        <v>545.923</v>
      </c>
      <c r="L22" s="58">
        <v>114.59699999999999</v>
      </c>
      <c r="M22" s="58">
        <v>520.22699999999998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>
        <v>1443.33</v>
      </c>
    </row>
    <row r="23" spans="1:29" ht="15" x14ac:dyDescent="0.25">
      <c r="A23" s="58" t="s">
        <v>70</v>
      </c>
      <c r="B23" s="58">
        <v>-3.5529999999999999</v>
      </c>
      <c r="C23" s="58">
        <v>0.16300000000000001</v>
      </c>
      <c r="D23" s="58">
        <v>8.2000000000000003E-2</v>
      </c>
      <c r="E23" s="58">
        <v>0.79800000000000004</v>
      </c>
      <c r="F23" s="58">
        <v>0.19500000000000001</v>
      </c>
      <c r="G23" s="58">
        <v>0.54300000000000004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>
        <v>-1.772</v>
      </c>
    </row>
    <row r="24" spans="1:29" ht="15" x14ac:dyDescent="0.25">
      <c r="A24" s="58" t="s">
        <v>71</v>
      </c>
      <c r="B24" s="58"/>
      <c r="C24" s="58"/>
      <c r="D24" s="58"/>
      <c r="E24" s="58"/>
      <c r="F24" s="58"/>
      <c r="G24" s="58"/>
      <c r="H24" s="58">
        <v>9.6300000000000008</v>
      </c>
      <c r="I24" s="58">
        <v>2.2799999999999998</v>
      </c>
      <c r="J24" s="58">
        <v>5.5750000000000002</v>
      </c>
      <c r="K24" s="58">
        <v>51.066000000000003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>
        <v>68.551000000000002</v>
      </c>
    </row>
    <row r="25" spans="1:29" ht="15" x14ac:dyDescent="0.25">
      <c r="A25" s="58" t="s">
        <v>72</v>
      </c>
      <c r="B25" s="58"/>
      <c r="C25" s="58"/>
      <c r="D25" s="58"/>
      <c r="E25" s="58"/>
      <c r="F25" s="58"/>
      <c r="G25" s="58"/>
      <c r="H25" s="58">
        <v>-5.8500000000000003E-2</v>
      </c>
      <c r="I25" s="58">
        <v>5.6240100000000002</v>
      </c>
      <c r="J25" s="58">
        <v>5.60501</v>
      </c>
      <c r="K25" s="58">
        <v>29.237200000000001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>
        <v>40.407699999999998</v>
      </c>
    </row>
    <row r="26" spans="1:29" ht="15" x14ac:dyDescent="0.25">
      <c r="A26" s="58" t="s">
        <v>34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>
        <v>724.91</v>
      </c>
      <c r="Z26" s="58"/>
      <c r="AA26" s="58"/>
      <c r="AB26" s="58"/>
      <c r="AC26" s="58">
        <v>724.91</v>
      </c>
    </row>
    <row r="27" spans="1:29" ht="15" x14ac:dyDescent="0.25">
      <c r="A27" s="58" t="s">
        <v>35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>
        <v>363.11900000000003</v>
      </c>
      <c r="O27" s="58">
        <v>5711.3</v>
      </c>
      <c r="P27" s="58">
        <v>4559.93</v>
      </c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>
        <v>10634.4</v>
      </c>
    </row>
    <row r="28" spans="1:29" ht="15" x14ac:dyDescent="0.25">
      <c r="A28" s="58" t="s">
        <v>73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>
        <v>-20.752500000000001</v>
      </c>
      <c r="R28" s="58">
        <v>86.679000000000002</v>
      </c>
      <c r="S28" s="58">
        <v>59.6374</v>
      </c>
      <c r="T28" s="58">
        <v>1443.33</v>
      </c>
      <c r="U28" s="58">
        <v>-1.772</v>
      </c>
      <c r="V28" s="58">
        <v>68.551000000000002</v>
      </c>
      <c r="W28" s="58">
        <v>40.407699999999998</v>
      </c>
      <c r="X28" s="58">
        <v>724.91</v>
      </c>
      <c r="Y28" s="58"/>
      <c r="Z28" s="58"/>
      <c r="AA28" s="58"/>
      <c r="AB28" s="58"/>
      <c r="AC28" s="58">
        <v>2400.9899999999998</v>
      </c>
    </row>
    <row r="29" spans="1:29" ht="15" x14ac:dyDescent="0.25">
      <c r="A29" s="58" t="s">
        <v>74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>
        <v>5095.83</v>
      </c>
      <c r="Z29" s="58">
        <v>362.173</v>
      </c>
      <c r="AA29" s="58"/>
      <c r="AB29" s="58">
        <v>-229.95400000000001</v>
      </c>
      <c r="AC29" s="58">
        <v>5228.05</v>
      </c>
    </row>
    <row r="30" spans="1:29" ht="15" x14ac:dyDescent="0.25">
      <c r="A30" s="58" t="s">
        <v>36</v>
      </c>
      <c r="B30" s="58"/>
      <c r="C30" s="58"/>
      <c r="D30" s="58"/>
      <c r="E30" s="58"/>
      <c r="F30" s="58"/>
      <c r="G30" s="58"/>
      <c r="H30" s="58">
        <v>143.846</v>
      </c>
      <c r="I30" s="58">
        <v>373.596</v>
      </c>
      <c r="J30" s="58">
        <v>117.59099999999999</v>
      </c>
      <c r="K30" s="58">
        <v>1214.6199999999999</v>
      </c>
      <c r="L30" s="58">
        <v>5.242</v>
      </c>
      <c r="M30" s="58">
        <v>307.39299999999997</v>
      </c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>
        <v>70.790000000000006</v>
      </c>
      <c r="AC30" s="58">
        <v>2233.0700000000002</v>
      </c>
    </row>
    <row r="31" spans="1:29" ht="15" x14ac:dyDescent="0.25">
      <c r="A31" s="58" t="s">
        <v>42</v>
      </c>
      <c r="B31" s="58">
        <v>3137.62</v>
      </c>
      <c r="C31" s="58">
        <v>1496.4</v>
      </c>
      <c r="D31" s="58">
        <v>1070.03</v>
      </c>
      <c r="E31" s="58">
        <v>10712.9</v>
      </c>
      <c r="F31" s="58">
        <v>3137.18</v>
      </c>
      <c r="G31" s="58">
        <v>11107.9</v>
      </c>
      <c r="H31" s="58">
        <v>3381.44</v>
      </c>
      <c r="I31" s="58">
        <v>1986.53</v>
      </c>
      <c r="J31" s="58">
        <v>1262.3499999999999</v>
      </c>
      <c r="K31" s="58">
        <v>12553.7</v>
      </c>
      <c r="L31" s="58">
        <v>3257.01</v>
      </c>
      <c r="M31" s="58">
        <v>11935.5</v>
      </c>
      <c r="N31" s="58">
        <v>363.11900000000003</v>
      </c>
      <c r="O31" s="58">
        <v>5711.3</v>
      </c>
      <c r="P31" s="58">
        <v>4559.93</v>
      </c>
      <c r="Q31" s="58">
        <v>-20.752500000000001</v>
      </c>
      <c r="R31" s="58">
        <v>86.679000000000002</v>
      </c>
      <c r="S31" s="58">
        <v>59.6374</v>
      </c>
      <c r="T31" s="58">
        <v>1443.33</v>
      </c>
      <c r="U31" s="58">
        <v>-1.772</v>
      </c>
      <c r="V31" s="58">
        <v>68.551000000000002</v>
      </c>
      <c r="W31" s="58">
        <v>40.407699999999998</v>
      </c>
      <c r="X31" s="58">
        <v>724.91</v>
      </c>
      <c r="Y31" s="58">
        <v>10634.4</v>
      </c>
      <c r="Z31" s="58">
        <v>2400.9899999999998</v>
      </c>
      <c r="AA31" s="58">
        <v>5228.05</v>
      </c>
      <c r="AB31" s="58">
        <v>2233.0700000000002</v>
      </c>
      <c r="AC31" s="58">
        <v>98570.4</v>
      </c>
    </row>
    <row r="32" spans="1:29" x14ac:dyDescent="0.2">
      <c r="A32" s="1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">
      <c r="A33" s="1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">
      <c r="A34" s="1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">
      <c r="A35" s="1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1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1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1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1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1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1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1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1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1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1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7" spans="1:20" x14ac:dyDescent="0.2">
      <c r="A47" s="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</row>
    <row r="48" spans="1:20" x14ac:dyDescent="0.2">
      <c r="A48" s="1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1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1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1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1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1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1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">
      <c r="A55" s="1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">
      <c r="A56" s="1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">
      <c r="A57" s="1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">
      <c r="A58" s="1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">
      <c r="A59" s="1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">
      <c r="A60" s="1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">
      <c r="A61" s="1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">
      <c r="A62" s="1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">
      <c r="A63" s="1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">
      <c r="A64" s="1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1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1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1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>
        <v>1294.23</v>
      </c>
      <c r="Z10">
        <v>1.02037</v>
      </c>
      <c r="AA10">
        <v>24.246099999999998</v>
      </c>
      <c r="AB10" s="37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>
        <v>155.90700000000001</v>
      </c>
      <c r="Z11">
        <v>3.15E-3</v>
      </c>
      <c r="AA11">
        <v>4.7570000000000001E-2</v>
      </c>
      <c r="AB11" s="37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>
        <v>6.8559999999999999</v>
      </c>
      <c r="Z12">
        <v>5.7400000000000003E-3</v>
      </c>
      <c r="AA12">
        <v>429.00299999999999</v>
      </c>
      <c r="AB12" s="37">
        <v>175.053</v>
      </c>
      <c r="AC12" s="33">
        <v>1262.3499999999999</v>
      </c>
    </row>
    <row r="13" spans="1:29" ht="21.75" customHeight="1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>
        <v>823.05899999999997</v>
      </c>
      <c r="Z13">
        <v>0.76100000000000001</v>
      </c>
      <c r="AA13">
        <v>883.38699999999994</v>
      </c>
      <c r="AB13" s="37">
        <v>1910.14</v>
      </c>
      <c r="AC13" s="33">
        <v>12553.7</v>
      </c>
    </row>
    <row r="14" spans="1:29" ht="18" customHeight="1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>
        <v>0.70174999999999998</v>
      </c>
      <c r="Z14">
        <v>1.1380999999999999</v>
      </c>
      <c r="AA14">
        <v>3083.23</v>
      </c>
      <c r="AB14" s="37">
        <v>14.481</v>
      </c>
      <c r="AC14" s="33">
        <v>3257.01</v>
      </c>
    </row>
    <row r="15" spans="1:29" ht="16.5" customHeight="1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>
        <v>2532.86</v>
      </c>
      <c r="Z15">
        <v>2035.89</v>
      </c>
      <c r="AA15">
        <v>808.13599999999997</v>
      </c>
      <c r="AB15" s="37">
        <v>184.82499999999999</v>
      </c>
      <c r="AC15" s="33">
        <v>11935.5</v>
      </c>
    </row>
    <row r="16" spans="1:29" x14ac:dyDescent="0.2">
      <c r="A16" s="32" t="s">
        <v>63</v>
      </c>
      <c r="B16">
        <v>294.43599999999998</v>
      </c>
      <c r="C16">
        <v>68.683000000000007</v>
      </c>
      <c r="AC16" s="33">
        <v>363.11900000000003</v>
      </c>
    </row>
    <row r="17" spans="1:29" x14ac:dyDescent="0.2">
      <c r="A17" s="32" t="s">
        <v>64</v>
      </c>
      <c r="B17">
        <v>566.92600000000004</v>
      </c>
      <c r="C17">
        <v>170.58600000000001</v>
      </c>
      <c r="D17">
        <v>129.56299999999999</v>
      </c>
      <c r="E17">
        <v>1056.49</v>
      </c>
      <c r="F17">
        <v>511.971</v>
      </c>
      <c r="G17">
        <v>3275.77</v>
      </c>
      <c r="AC17" s="33">
        <v>5711.3</v>
      </c>
    </row>
    <row r="18" spans="1:29" x14ac:dyDescent="0.2">
      <c r="A18" s="32" t="s">
        <v>65</v>
      </c>
      <c r="B18">
        <v>439.721</v>
      </c>
      <c r="C18">
        <v>225.19800000000001</v>
      </c>
      <c r="D18">
        <v>94.516000000000005</v>
      </c>
      <c r="E18">
        <v>1140.56</v>
      </c>
      <c r="F18">
        <v>201.04300000000001</v>
      </c>
      <c r="G18">
        <v>2458.89</v>
      </c>
      <c r="AC18" s="33">
        <v>4559.93</v>
      </c>
    </row>
    <row r="19" spans="1:29" x14ac:dyDescent="0.2">
      <c r="A19" s="32" t="s">
        <v>66</v>
      </c>
      <c r="B19">
        <v>-21.907499999999999</v>
      </c>
      <c r="C19">
        <v>1.155</v>
      </c>
      <c r="AC19" s="33">
        <v>-20.752500000000001</v>
      </c>
    </row>
    <row r="20" spans="1:29" x14ac:dyDescent="0.2">
      <c r="A20" s="32" t="s">
        <v>67</v>
      </c>
      <c r="B20">
        <v>0.20399999999999999</v>
      </c>
      <c r="C20">
        <v>2.867</v>
      </c>
      <c r="D20">
        <v>2.1779999999999999</v>
      </c>
      <c r="E20">
        <v>17.759</v>
      </c>
      <c r="F20">
        <v>8.6059999999999999</v>
      </c>
      <c r="G20">
        <v>55.064999999999998</v>
      </c>
      <c r="AC20" s="33">
        <v>86.679000000000002</v>
      </c>
    </row>
    <row r="21" spans="1:29" x14ac:dyDescent="0.2">
      <c r="A21" s="32" t="s">
        <v>68</v>
      </c>
      <c r="B21">
        <v>-9.6209799999999994</v>
      </c>
      <c r="C21">
        <v>3.7850000000000001</v>
      </c>
      <c r="D21">
        <v>1.589</v>
      </c>
      <c r="E21">
        <v>19.1721</v>
      </c>
      <c r="F21">
        <v>3.379</v>
      </c>
      <c r="G21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 s="37">
        <v>-5.8500000000000003E-2</v>
      </c>
      <c r="I25" s="37">
        <v>5.6240100000000002</v>
      </c>
      <c r="J25" s="37">
        <v>5.60501</v>
      </c>
      <c r="K25" s="37">
        <v>29.237200000000001</v>
      </c>
      <c r="L25" s="37"/>
      <c r="M25" s="37"/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>
        <v>143.846</v>
      </c>
      <c r="I30">
        <v>373.596</v>
      </c>
      <c r="J30">
        <v>117.59099999999999</v>
      </c>
      <c r="K30">
        <v>1214.6199999999999</v>
      </c>
      <c r="L30">
        <v>5.242</v>
      </c>
      <c r="M30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51">
        <v>3137.62</v>
      </c>
      <c r="C31" s="51">
        <v>1496.4</v>
      </c>
      <c r="D31" s="51">
        <v>1070.03</v>
      </c>
      <c r="E31" s="51">
        <v>10712.9</v>
      </c>
      <c r="F31" s="51">
        <v>3137.18</v>
      </c>
      <c r="G31" s="51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2" x14ac:dyDescent="0.2">
      <c r="A33" s="38" t="s">
        <v>6</v>
      </c>
      <c r="B33" s="38"/>
    </row>
    <row r="34" spans="1:2" x14ac:dyDescent="0.2">
      <c r="A34" s="38" t="str">
        <f>+A4</f>
        <v>a-AgrFood</v>
      </c>
      <c r="B34" s="50">
        <f>+(H25+AB10)/B31*100</f>
        <v>2.1710882771017523</v>
      </c>
    </row>
    <row r="35" spans="1:2" x14ac:dyDescent="0.2">
      <c r="A35" s="38" t="str">
        <f t="shared" ref="A35:A39" si="0">+A5</f>
        <v>a-Energy</v>
      </c>
      <c r="B35" s="50">
        <f>+(I25+AB11)/C31*100</f>
        <v>3.0191800320769846</v>
      </c>
    </row>
    <row r="36" spans="1:2" x14ac:dyDescent="0.2">
      <c r="A36" s="38" t="str">
        <f t="shared" si="0"/>
        <v>a-Mach</v>
      </c>
      <c r="B36" s="50">
        <f>+(J25+AB12)/D31*100</f>
        <v>16.883452800388774</v>
      </c>
    </row>
    <row r="37" spans="1:2" x14ac:dyDescent="0.2">
      <c r="A37" s="38" t="str">
        <f t="shared" si="0"/>
        <v>a-OthrMfg</v>
      </c>
      <c r="B37" s="50">
        <f>+(K25+AB13)/E31*100</f>
        <v>18.103195213247584</v>
      </c>
    </row>
    <row r="38" spans="1:2" x14ac:dyDescent="0.2">
      <c r="A38" s="38" t="str">
        <f t="shared" si="0"/>
        <v>a-Const</v>
      </c>
      <c r="B38" s="50">
        <f>+L25+AB14/F31*100</f>
        <v>0.46159289553038085</v>
      </c>
    </row>
    <row r="39" spans="1:2" x14ac:dyDescent="0.2">
      <c r="A39" s="38" t="str">
        <f t="shared" si="0"/>
        <v>a-OthrSer</v>
      </c>
      <c r="B39" s="38">
        <f>+(M25+AB15)/G31*100</f>
        <v>1.6639058687960819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 s="37">
        <v>1294.23</v>
      </c>
      <c r="Z10" s="37">
        <v>1.02037</v>
      </c>
      <c r="AA10" s="37">
        <v>24.246099999999998</v>
      </c>
      <c r="AB10" s="37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 s="37">
        <v>155.90700000000001</v>
      </c>
      <c r="Z11" s="37">
        <v>3.15E-3</v>
      </c>
      <c r="AA11" s="37">
        <v>4.7570000000000001E-2</v>
      </c>
      <c r="AB11" s="37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 s="37">
        <v>6.8559999999999999</v>
      </c>
      <c r="Z12" s="37">
        <v>5.7400000000000003E-3</v>
      </c>
      <c r="AA12" s="37">
        <v>429.00299999999999</v>
      </c>
      <c r="AB12" s="37">
        <v>175.053</v>
      </c>
      <c r="AC12" s="33">
        <v>1262.3499999999999</v>
      </c>
    </row>
    <row r="13" spans="1:29" ht="12" customHeight="1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 s="37">
        <v>823.05899999999997</v>
      </c>
      <c r="Z13" s="37">
        <v>0.76100000000000001</v>
      </c>
      <c r="AA13" s="37">
        <v>883.38699999999994</v>
      </c>
      <c r="AB13" s="37">
        <v>1910.14</v>
      </c>
      <c r="AC13" s="33">
        <v>12553.7</v>
      </c>
    </row>
    <row r="14" spans="1:29" ht="15" customHeight="1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 s="37">
        <v>0.70174999999999998</v>
      </c>
      <c r="Z14" s="37">
        <v>1.1380999999999999</v>
      </c>
      <c r="AA14" s="37">
        <v>3083.23</v>
      </c>
      <c r="AB14" s="37">
        <v>14.481</v>
      </c>
      <c r="AC14" s="33">
        <v>3257.01</v>
      </c>
    </row>
    <row r="15" spans="1:29" ht="14.25" customHeight="1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 s="37">
        <v>2532.86</v>
      </c>
      <c r="Z15" s="37">
        <v>2035.89</v>
      </c>
      <c r="AA15" s="37">
        <v>808.13599999999997</v>
      </c>
      <c r="AB15" s="37">
        <v>184.82499999999999</v>
      </c>
      <c r="AC15" s="33">
        <v>11935.5</v>
      </c>
    </row>
    <row r="16" spans="1:29" x14ac:dyDescent="0.2">
      <c r="A16" s="32" t="s">
        <v>63</v>
      </c>
      <c r="B16">
        <v>294.43599999999998</v>
      </c>
      <c r="C16">
        <v>68.683000000000007</v>
      </c>
      <c r="AC16" s="33">
        <v>363.11900000000003</v>
      </c>
    </row>
    <row r="17" spans="1:29" x14ac:dyDescent="0.2">
      <c r="A17" s="32" t="s">
        <v>64</v>
      </c>
      <c r="B17">
        <v>566.92600000000004</v>
      </c>
      <c r="C17">
        <v>170.58600000000001</v>
      </c>
      <c r="D17">
        <v>129.56299999999999</v>
      </c>
      <c r="E17">
        <v>1056.49</v>
      </c>
      <c r="F17">
        <v>511.971</v>
      </c>
      <c r="G17">
        <v>3275.77</v>
      </c>
      <c r="AC17" s="33">
        <v>5711.3</v>
      </c>
    </row>
    <row r="18" spans="1:29" x14ac:dyDescent="0.2">
      <c r="A18" s="32" t="s">
        <v>65</v>
      </c>
      <c r="B18">
        <v>439.721</v>
      </c>
      <c r="C18">
        <v>225.19800000000001</v>
      </c>
      <c r="D18">
        <v>94.516000000000005</v>
      </c>
      <c r="E18">
        <v>1140.56</v>
      </c>
      <c r="F18">
        <v>201.04300000000001</v>
      </c>
      <c r="G18">
        <v>2458.89</v>
      </c>
      <c r="AC18" s="33">
        <v>4559.93</v>
      </c>
    </row>
    <row r="19" spans="1:29" x14ac:dyDescent="0.2">
      <c r="A19" s="32" t="s">
        <v>66</v>
      </c>
      <c r="B19">
        <v>-21.907499999999999</v>
      </c>
      <c r="C19">
        <v>1.155</v>
      </c>
      <c r="AC19" s="33">
        <v>-20.752500000000001</v>
      </c>
    </row>
    <row r="20" spans="1:29" x14ac:dyDescent="0.2">
      <c r="A20" s="32" t="s">
        <v>67</v>
      </c>
      <c r="B20">
        <v>0.20399999999999999</v>
      </c>
      <c r="C20">
        <v>2.867</v>
      </c>
      <c r="D20">
        <v>2.1779999999999999</v>
      </c>
      <c r="E20">
        <v>17.759</v>
      </c>
      <c r="F20">
        <v>8.6059999999999999</v>
      </c>
      <c r="G20">
        <v>55.064999999999998</v>
      </c>
      <c r="AC20" s="33">
        <v>86.679000000000002</v>
      </c>
    </row>
    <row r="21" spans="1:29" x14ac:dyDescent="0.2">
      <c r="A21" s="32" t="s">
        <v>68</v>
      </c>
      <c r="B21">
        <v>-9.6209799999999994</v>
      </c>
      <c r="C21">
        <v>3.7850000000000001</v>
      </c>
      <c r="D21">
        <v>1.589</v>
      </c>
      <c r="E21">
        <v>19.1721</v>
      </c>
      <c r="F21">
        <v>3.379</v>
      </c>
      <c r="G21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>
        <v>-5.8500000000000003E-2</v>
      </c>
      <c r="I25">
        <v>5.6240100000000002</v>
      </c>
      <c r="J25">
        <v>5.60501</v>
      </c>
      <c r="K25">
        <v>29.237200000000001</v>
      </c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ht="14.25" customHeight="1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 s="37">
        <v>143.846</v>
      </c>
      <c r="I30" s="37">
        <v>373.596</v>
      </c>
      <c r="J30" s="37">
        <v>117.59099999999999</v>
      </c>
      <c r="K30" s="37">
        <v>1214.6199999999999</v>
      </c>
      <c r="L30" s="37">
        <v>5.242</v>
      </c>
      <c r="M30" s="37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2" x14ac:dyDescent="0.2">
      <c r="A33" s="52" t="s">
        <v>28</v>
      </c>
      <c r="B33" s="45"/>
    </row>
    <row r="34" spans="1:2" x14ac:dyDescent="0.2">
      <c r="A34" s="38" t="str">
        <f>+A10</f>
        <v>c-AgrFood</v>
      </c>
      <c r="B34" s="46">
        <f>+(H24+H30)/SUM(Y10:AA10,B10:G10)*100</f>
        <v>4.63218254913627</v>
      </c>
    </row>
    <row r="35" spans="1:2" x14ac:dyDescent="0.2">
      <c r="A35" s="38" t="str">
        <f t="shared" ref="A35:A39" si="0">+A11</f>
        <v>c-Energy</v>
      </c>
      <c r="B35" s="46">
        <f>+(I24+I30)/SUM(Y11:AA11,B11:G11)*100</f>
        <v>19.305603915383312</v>
      </c>
    </row>
    <row r="36" spans="1:2" x14ac:dyDescent="0.2">
      <c r="A36" s="38" t="str">
        <f t="shared" si="0"/>
        <v>c-Mach</v>
      </c>
      <c r="B36" s="46">
        <f>+(J24+J30)/SUM(Y12:AA12,B12:G12)*100</f>
        <v>11.327775378545031</v>
      </c>
    </row>
    <row r="37" spans="1:2" x14ac:dyDescent="0.2">
      <c r="A37" s="38" t="str">
        <f t="shared" si="0"/>
        <v>c-OthrMfg</v>
      </c>
      <c r="B37" s="46">
        <f>+(K24+K30)/SUM(Y13:AA13,B13:G13)*100</f>
        <v>11.891533955322773</v>
      </c>
    </row>
    <row r="38" spans="1:2" x14ac:dyDescent="0.2">
      <c r="A38" s="38" t="str">
        <f t="shared" si="0"/>
        <v>c-Const</v>
      </c>
      <c r="B38" s="46">
        <f>+(L22+L30)/SUM(Y14:AA14,B14:G14)*100</f>
        <v>3.695843314239275</v>
      </c>
    </row>
    <row r="39" spans="1:2" x14ac:dyDescent="0.2">
      <c r="A39" s="38" t="str">
        <f t="shared" si="0"/>
        <v>c-OthrSer</v>
      </c>
      <c r="B39" s="46">
        <f>+(M24+M30)/SUM(Y15:AA15,B15:G15)*100</f>
        <v>2.6159512322483156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/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9" t="s">
        <v>83</v>
      </c>
      <c r="C2" s="62" t="s">
        <v>50</v>
      </c>
      <c r="D2" s="63"/>
      <c r="E2" s="63"/>
      <c r="F2" s="63"/>
      <c r="G2" s="63"/>
      <c r="H2" s="63"/>
      <c r="I2" s="63"/>
      <c r="J2" s="63"/>
      <c r="K2" s="3"/>
      <c r="L2" s="3"/>
    </row>
    <row r="3" spans="2:15" ht="33.75" customHeight="1" x14ac:dyDescent="0.25">
      <c r="B3" s="16"/>
      <c r="C3" s="69" t="s">
        <v>5</v>
      </c>
      <c r="D3" s="70"/>
      <c r="E3" s="69" t="s">
        <v>41</v>
      </c>
      <c r="F3" s="71"/>
      <c r="G3" s="70"/>
      <c r="H3" s="69" t="s">
        <v>19</v>
      </c>
      <c r="I3" s="71"/>
      <c r="J3" s="70"/>
      <c r="K3" s="8"/>
      <c r="L3" s="3"/>
    </row>
    <row r="4" spans="2:15" ht="47.25" x14ac:dyDescent="0.25">
      <c r="B4" s="5"/>
      <c r="C4" s="9" t="s">
        <v>40</v>
      </c>
      <c r="D4" s="9" t="s">
        <v>21</v>
      </c>
      <c r="E4" s="10" t="s">
        <v>1</v>
      </c>
      <c r="F4" s="10" t="s">
        <v>2</v>
      </c>
      <c r="G4" s="10" t="s">
        <v>3</v>
      </c>
      <c r="H4" s="10" t="s">
        <v>1</v>
      </c>
      <c r="I4" s="10" t="s">
        <v>2</v>
      </c>
      <c r="J4" s="10" t="s">
        <v>3</v>
      </c>
      <c r="K4" s="8"/>
      <c r="L4" s="3"/>
    </row>
    <row r="5" spans="2:15" ht="15.75" x14ac:dyDescent="0.25">
      <c r="B5" s="7" t="s">
        <v>48</v>
      </c>
      <c r="C5" s="57">
        <f>+'Industry GDP'!B34</f>
        <v>1366.1750199999999</v>
      </c>
      <c r="D5" s="57">
        <f>+'Industry GDP'!C34</f>
        <v>11.097703816615129</v>
      </c>
      <c r="E5" s="56">
        <f>+'Factor shrs in industry cost'!B35</f>
        <v>8.68583512343751</v>
      </c>
      <c r="F5" s="56">
        <f>+'Factor shrs in industry cost'!B36</f>
        <v>18.075165252643725</v>
      </c>
      <c r="G5" s="56">
        <f>+'Factor shrs in industry cost'!B37</f>
        <v>13.707842887283995</v>
      </c>
      <c r="H5" s="56">
        <f>+'Industry shrs in employment'!B35</f>
        <v>81.085264059440561</v>
      </c>
      <c r="I5" s="56">
        <f>+'Industry shrs in employment'!C35</f>
        <v>9.9263811114305565</v>
      </c>
      <c r="J5" s="56">
        <f>+'Industry shrs in employment'!D35</f>
        <v>9.6431566463330114</v>
      </c>
      <c r="K5" s="8"/>
      <c r="L5" s="3"/>
    </row>
    <row r="6" spans="2:15" ht="15.75" x14ac:dyDescent="0.25">
      <c r="B6" s="7" t="s">
        <v>43</v>
      </c>
      <c r="C6" s="57">
        <f>+'Industry GDP'!B35</f>
        <v>588.97401000000002</v>
      </c>
      <c r="D6" s="57">
        <f>+'Industry GDP'!C35</f>
        <v>4.7843497523941823</v>
      </c>
      <c r="E6" s="56">
        <f>+'Factor shrs in industry cost'!C35</f>
        <v>4.6670676289762101</v>
      </c>
      <c r="F6" s="56">
        <f>+'Factor shrs in industry cost'!C36</f>
        <v>11.591352579524191</v>
      </c>
      <c r="G6" s="56">
        <f>+'Factor shrs in industry cost'!C37</f>
        <v>15.302258754343759</v>
      </c>
      <c r="H6" s="56">
        <f>+'Industry shrs in employment'!B36</f>
        <v>18.914735940559435</v>
      </c>
      <c r="I6" s="56">
        <f>+'Industry shrs in employment'!C36</f>
        <v>2.9868124733642358</v>
      </c>
      <c r="J6" s="56">
        <f>+'Industry shrs in employment'!D36</f>
        <v>4.9386306099569994</v>
      </c>
      <c r="K6" s="8"/>
      <c r="L6" s="3"/>
    </row>
    <row r="7" spans="2:15" ht="15.75" x14ac:dyDescent="0.25">
      <c r="B7" s="7" t="s">
        <v>46</v>
      </c>
      <c r="C7" s="57">
        <f>+'Industry GDP'!B36</f>
        <v>302.65600999999998</v>
      </c>
      <c r="D7" s="57">
        <f>+'Industry GDP'!C36</f>
        <v>2.4585332831649249</v>
      </c>
      <c r="E7" s="56">
        <f>+'Factor shrs in industry cost'!D35</f>
        <v>0</v>
      </c>
      <c r="F7" s="56">
        <f>+'Factor shrs in industry cost'!D36</f>
        <v>12.31189779725802</v>
      </c>
      <c r="G7" s="56">
        <f>+'Factor shrs in industry cost'!D37</f>
        <v>8.9815238825079682</v>
      </c>
      <c r="H7" s="56">
        <f>+'Industry shrs in employment'!B37</f>
        <v>0</v>
      </c>
      <c r="I7" s="56">
        <f>+'Industry shrs in employment'!C37</f>
        <v>2.2685354277988252</v>
      </c>
      <c r="J7" s="56">
        <f>+'Industry shrs in employment'!D37</f>
        <v>2.0727520259091814</v>
      </c>
      <c r="K7" s="8"/>
      <c r="L7" s="3"/>
    </row>
    <row r="8" spans="2:15" ht="15.75" x14ac:dyDescent="0.25">
      <c r="B8" s="7" t="s">
        <v>47</v>
      </c>
      <c r="C8" s="57">
        <f>+'Industry GDP'!B37</f>
        <v>2861.0052999999994</v>
      </c>
      <c r="D8" s="57">
        <f>+'Industry GDP'!C37</f>
        <v>23.240499183747414</v>
      </c>
      <c r="E8" s="56">
        <f>+'Factor shrs in industry cost'!B38</f>
        <v>0</v>
      </c>
      <c r="F8" s="56">
        <f>+'Factor shrs in industry cost'!E36</f>
        <v>10.02762090563713</v>
      </c>
      <c r="G8" s="56">
        <f>+'Factor shrs in industry cost'!E37</f>
        <v>10.82556637325094</v>
      </c>
      <c r="H8" s="56">
        <f>+'Industry shrs in employment'!B38</f>
        <v>0</v>
      </c>
      <c r="I8" s="56">
        <f>+'Industry shrs in employment'!C38</f>
        <v>18.498220897286888</v>
      </c>
      <c r="J8" s="56">
        <f>+'Industry shrs in employment'!D38</f>
        <v>25.012675638738159</v>
      </c>
      <c r="K8" s="8"/>
      <c r="L8" s="3"/>
    </row>
    <row r="9" spans="2:15" ht="15.75" customHeight="1" x14ac:dyDescent="0.25">
      <c r="B9" s="7" t="s">
        <v>44</v>
      </c>
      <c r="C9" s="57">
        <f>+'Industry GDP'!B38</f>
        <v>839.79100000000005</v>
      </c>
      <c r="D9" s="57">
        <f>+'Industry GDP'!C38</f>
        <v>6.8217846538132703</v>
      </c>
      <c r="E9" s="56">
        <f>+'Factor shrs in industry cost'!F35</f>
        <v>0</v>
      </c>
      <c r="F9" s="56">
        <f>+'Factor shrs in industry cost'!F36</f>
        <v>16.593788051689735</v>
      </c>
      <c r="G9" s="56">
        <f>+'Factor shrs in industry cost'!F37</f>
        <v>6.5161068220503768</v>
      </c>
      <c r="H9" s="56">
        <f>+'Industry shrs in employment'!B39</f>
        <v>0</v>
      </c>
      <c r="I9" s="56">
        <f>+'Industry shrs in employment'!C39</f>
        <v>8.9641668648116557</v>
      </c>
      <c r="J9" s="56">
        <f>+'Industry shrs in employment'!D39</f>
        <v>4.4089073336245663</v>
      </c>
      <c r="K9" s="3"/>
      <c r="L9" s="3"/>
      <c r="M9" s="4"/>
      <c r="N9" s="4"/>
      <c r="O9" s="4"/>
    </row>
    <row r="10" spans="2:15" ht="18" customHeight="1" x14ac:dyDescent="0.25">
      <c r="B10" s="7" t="s">
        <v>45</v>
      </c>
      <c r="C10" s="57">
        <f>+'Industry GDP'!B39</f>
        <v>6351.8282999999992</v>
      </c>
      <c r="D10" s="57">
        <f>+'Industry GDP'!C39</f>
        <v>51.597129310265075</v>
      </c>
      <c r="E10" s="56">
        <f>+'Factor shrs in industry cost'!G35</f>
        <v>0</v>
      </c>
      <c r="F10" s="56">
        <f>+'Factor shrs in industry cost'!G36</f>
        <v>29.986181006310826</v>
      </c>
      <c r="G10" s="56">
        <f>+'Factor shrs in industry cost'!G37</f>
        <v>22.50851466073695</v>
      </c>
      <c r="H10" s="56">
        <f>+'Industry shrs in employment'!B40</f>
        <v>0</v>
      </c>
      <c r="I10" s="56">
        <f>+'Industry shrs in employment'!C40</f>
        <v>57.355883225307835</v>
      </c>
      <c r="J10" s="56">
        <f>+'Industry shrs in employment'!D40</f>
        <v>53.923877745438084</v>
      </c>
      <c r="K10" s="6"/>
    </row>
    <row r="11" spans="2:15" ht="15.75" x14ac:dyDescent="0.25">
      <c r="B11" s="7" t="s">
        <v>0</v>
      </c>
      <c r="C11" s="57">
        <f>+'Industry GDP'!B40</f>
        <v>12310.429639999998</v>
      </c>
      <c r="D11" s="57">
        <f>+'Industry GDP'!C40</f>
        <v>100</v>
      </c>
      <c r="E11" s="56" t="s">
        <v>22</v>
      </c>
      <c r="F11" s="56" t="s">
        <v>22</v>
      </c>
      <c r="G11" s="56" t="s">
        <v>22</v>
      </c>
      <c r="H11" s="57">
        <f>SUM(H5:H10)</f>
        <v>100</v>
      </c>
      <c r="I11" s="57">
        <f t="shared" ref="I11:J11" si="0">SUM(I5:I10)</f>
        <v>100</v>
      </c>
      <c r="J11" s="57">
        <f t="shared" si="0"/>
        <v>100</v>
      </c>
    </row>
    <row r="12" spans="2:15" ht="15.75" x14ac:dyDescent="0.25">
      <c r="B12" s="17"/>
      <c r="C12" s="65" t="s">
        <v>24</v>
      </c>
      <c r="D12" s="66"/>
      <c r="E12" s="66"/>
      <c r="F12" s="67"/>
      <c r="G12" s="68" t="s">
        <v>26</v>
      </c>
      <c r="H12" s="68"/>
      <c r="I12" s="64" t="s">
        <v>29</v>
      </c>
      <c r="J12" s="64"/>
    </row>
    <row r="13" spans="2:15" ht="47.25" x14ac:dyDescent="0.25">
      <c r="B13" s="17"/>
      <c r="C13" s="18" t="s">
        <v>27</v>
      </c>
      <c r="D13" s="18" t="s">
        <v>25</v>
      </c>
      <c r="E13" s="18" t="s">
        <v>4</v>
      </c>
      <c r="F13" s="18" t="s">
        <v>10</v>
      </c>
      <c r="G13" s="18" t="s">
        <v>17</v>
      </c>
      <c r="H13" s="18" t="s">
        <v>11</v>
      </c>
      <c r="I13" s="18" t="s">
        <v>28</v>
      </c>
      <c r="J13" s="18" t="s">
        <v>6</v>
      </c>
    </row>
    <row r="14" spans="2:15" ht="15.75" x14ac:dyDescent="0.25">
      <c r="B14" s="7" t="s">
        <v>48</v>
      </c>
      <c r="C14" s="11">
        <f>+'Comm shr in Comm demand'!B34</f>
        <v>10.016930265147147</v>
      </c>
      <c r="D14" s="11">
        <f>+'Comm shr in Comm demand'!C34</f>
        <v>26.886868519519247</v>
      </c>
      <c r="E14" s="11">
        <f>+'Comm shr in Comm demand'!D34</f>
        <v>5.0047126316833827E-2</v>
      </c>
      <c r="F14" s="11">
        <f>+'Comm shr in Comm demand'!E34</f>
        <v>0.46376950355179003</v>
      </c>
      <c r="G14" s="11">
        <f>+'Comm shr in imports and exports'!B34</f>
        <v>6.6524903250630834</v>
      </c>
      <c r="H14" s="11">
        <f>+'Comm shr in imports and exports'!C34</f>
        <v>2.8500150278003855</v>
      </c>
      <c r="I14" s="11">
        <f>+'Imprt shr of consumption'!B34</f>
        <v>4.63218254913627</v>
      </c>
      <c r="J14" s="11">
        <f>+'Export shr of production'!B34</f>
        <v>2.1710882771017523</v>
      </c>
    </row>
    <row r="15" spans="2:15" ht="15.75" x14ac:dyDescent="0.25">
      <c r="B15" s="7" t="s">
        <v>43</v>
      </c>
      <c r="C15" s="11">
        <f>+'Comm shr in Comm demand'!B35</f>
        <v>8.9983496294831919</v>
      </c>
      <c r="D15" s="11">
        <f>+'Comm shr in Comm demand'!C35</f>
        <v>3.2388764054864181</v>
      </c>
      <c r="E15" s="11">
        <f>+'Comm shr in Comm demand'!D35</f>
        <v>1.5450125728708858E-4</v>
      </c>
      <c r="F15" s="11">
        <f>+'Comm shr in Comm demand'!E35</f>
        <v>9.0989954194524707E-4</v>
      </c>
      <c r="G15" s="11">
        <f>+'Comm shr in imports and exports'!B35</f>
        <v>17.277809431491089</v>
      </c>
      <c r="H15" s="11">
        <f>+'Comm shr in imports and exports'!C35</f>
        <v>1.6534760619053412</v>
      </c>
      <c r="I15" s="11">
        <f>+'Imprt shr of consumption'!B35</f>
        <v>19.305603915383312</v>
      </c>
      <c r="J15" s="11">
        <f>+'Export shr of production'!B35</f>
        <v>3.0191800320769846</v>
      </c>
    </row>
    <row r="16" spans="2:15" ht="15.75" x14ac:dyDescent="0.25">
      <c r="B16" s="7" t="s">
        <v>46</v>
      </c>
      <c r="C16" s="11">
        <f>+'Comm shr in Comm demand'!B36</f>
        <v>3.2728653676256365</v>
      </c>
      <c r="D16" s="11">
        <f>+'Comm shr in Comm demand'!C36</f>
        <v>0.14242937543545117</v>
      </c>
      <c r="E16" s="11">
        <f>+'Comm shr in Comm demand'!D36</f>
        <v>2.8153562438980588E-4</v>
      </c>
      <c r="F16" s="11">
        <f>+'Comm shr in Comm demand'!E36</f>
        <v>8.2057942651489757</v>
      </c>
      <c r="G16" s="11">
        <f>+'Comm shr in imports and exports'!B36</f>
        <v>5.4382672428464671</v>
      </c>
      <c r="H16" s="11">
        <f>+'Comm shr in imports and exports'!C36</f>
        <v>7.3175564420355377</v>
      </c>
      <c r="I16" s="11">
        <f>+'Imprt shr of consumption'!B36</f>
        <v>11.327775378545031</v>
      </c>
      <c r="J16" s="11">
        <f>+'Export shr of production'!B36</f>
        <v>16.883452800388774</v>
      </c>
    </row>
    <row r="17" spans="2:10" ht="15.75" x14ac:dyDescent="0.25">
      <c r="B17" s="7" t="s">
        <v>47</v>
      </c>
      <c r="C17" s="11">
        <f>+'Comm shr in Comm demand'!B37</f>
        <v>44.897681076112598</v>
      </c>
      <c r="D17" s="11">
        <f>+'Comm shr in Comm demand'!C37</f>
        <v>17.098567578256564</v>
      </c>
      <c r="E17" s="11">
        <f>+'Comm shr in Comm demand'!D37</f>
        <v>3.7325541839833144E-2</v>
      </c>
      <c r="F17" s="11">
        <f>+'Comm shr in Comm demand'!E37</f>
        <v>16.897065937784021</v>
      </c>
      <c r="G17" s="11">
        <f>+'Comm shr in imports and exports'!B37</f>
        <v>56.172905736886122</v>
      </c>
      <c r="H17" s="11">
        <f>+'Comm shr in imports and exports'!C37</f>
        <v>79.84757337600476</v>
      </c>
      <c r="I17" s="11">
        <f>+'Imprt shr of consumption'!B37</f>
        <v>11.891533955322773</v>
      </c>
      <c r="J17" s="11">
        <f>+'Export shr of production'!B37</f>
        <v>18.103195213247584</v>
      </c>
    </row>
    <row r="18" spans="2:10" ht="15.75" x14ac:dyDescent="0.25">
      <c r="B18" s="7" t="s">
        <v>44</v>
      </c>
      <c r="C18" s="11">
        <f>+'Comm shr in Comm demand'!B38</f>
        <v>0.79112601512765357</v>
      </c>
      <c r="D18" s="11">
        <f>+'Comm shr in Comm demand'!C38</f>
        <v>1.4578444313277109E-2</v>
      </c>
      <c r="E18" s="11">
        <f>+'Comm shr in Comm demand'!D38</f>
        <v>5.5821549497916026E-2</v>
      </c>
      <c r="F18" s="11">
        <f>+'Comm shr in Comm demand'!E38</f>
        <v>58.97476486676149</v>
      </c>
      <c r="G18" s="11">
        <f>+'Comm shr in imports and exports'!B38</f>
        <v>0.2424283906676632</v>
      </c>
      <c r="H18" s="11">
        <f>+'Comm shr in imports and exports'!C38</f>
        <v>0.60533401219697247</v>
      </c>
      <c r="I18" s="11">
        <f>+'Imprt shr of consumption'!B38</f>
        <v>3.695843314239275</v>
      </c>
      <c r="J18" s="11">
        <f>+'Export shr of production'!B38</f>
        <v>0.46159289553038085</v>
      </c>
    </row>
    <row r="19" spans="2:10" ht="15.75" x14ac:dyDescent="0.25">
      <c r="B19" s="7" t="s">
        <v>45</v>
      </c>
      <c r="C19" s="11">
        <f>+'Comm shr in Comm demand'!B39</f>
        <v>32.023047646503777</v>
      </c>
      <c r="D19" s="11">
        <f>+'Comm shr in Comm demand'!C39</f>
        <v>52.618679676989032</v>
      </c>
      <c r="E19" s="11">
        <f>+'Comm shr in Comm demand'!D39</f>
        <v>99.856369745463738</v>
      </c>
      <c r="F19" s="11">
        <f>+'Comm shr in Comm demand'!E39</f>
        <v>15.457695527211774</v>
      </c>
      <c r="G19" s="11">
        <f>+'Comm shr in imports and exports'!B39</f>
        <v>14.21609887304559</v>
      </c>
      <c r="H19" s="11">
        <f>+'Comm shr in imports and exports'!C39</f>
        <v>7.7260450800570011</v>
      </c>
      <c r="I19" s="11">
        <f>+'Imprt shr of consumption'!B39</f>
        <v>2.6159512322483156</v>
      </c>
      <c r="J19" s="11">
        <f>+'Export shr of production'!B39</f>
        <v>1.6639058687960819</v>
      </c>
    </row>
    <row r="20" spans="2:10" ht="15.75" x14ac:dyDescent="0.25">
      <c r="B20" s="7" t="s">
        <v>0</v>
      </c>
      <c r="C20" s="11">
        <f t="shared" ref="C20" si="1">SUM(C14:C19)</f>
        <v>100</v>
      </c>
      <c r="D20" s="11">
        <f t="shared" ref="D20" si="2">SUM(D14:D19)</f>
        <v>100</v>
      </c>
      <c r="E20" s="11">
        <f t="shared" ref="E20" si="3">SUM(E14:E19)</f>
        <v>100</v>
      </c>
      <c r="F20" s="11">
        <f t="shared" ref="F20" si="4">SUM(F14:F19)</f>
        <v>99.999999999999986</v>
      </c>
      <c r="G20" s="11">
        <f t="shared" ref="G20" si="5">SUM(G14:G19)</f>
        <v>100.00000000000003</v>
      </c>
      <c r="H20" s="11">
        <f t="shared" ref="H20" si="6">SUM(H14:H19)</f>
        <v>100.00000000000001</v>
      </c>
      <c r="I20" s="55" t="s">
        <v>22</v>
      </c>
      <c r="J20" s="55" t="s">
        <v>22</v>
      </c>
    </row>
    <row r="21" spans="2:10" ht="15.75" x14ac:dyDescent="0.25">
      <c r="B21" s="13" t="s">
        <v>49</v>
      </c>
      <c r="C21" s="13"/>
      <c r="D21" s="13"/>
      <c r="E21" s="13"/>
      <c r="F21" s="13"/>
      <c r="G21" s="13"/>
      <c r="H21" s="13"/>
      <c r="I21" s="14"/>
      <c r="J21" s="14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2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22"/>
      <c r="K1" s="22"/>
      <c r="L1" s="2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33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ht="12.75" customHeight="1" x14ac:dyDescent="0.2">
      <c r="A4" s="32" t="s">
        <v>51</v>
      </c>
      <c r="H4">
        <v>3137.62</v>
      </c>
      <c r="AC4" s="33">
        <v>3137.62</v>
      </c>
    </row>
    <row r="5" spans="1:29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>
        <v>1294.23</v>
      </c>
      <c r="Z10">
        <v>1.02037</v>
      </c>
      <c r="AA10">
        <v>24.246099999999998</v>
      </c>
      <c r="AB10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>
        <v>155.90700000000001</v>
      </c>
      <c r="Z11">
        <v>3.15E-3</v>
      </c>
      <c r="AA11">
        <v>4.7570000000000001E-2</v>
      </c>
      <c r="AB11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>
        <v>6.8559999999999999</v>
      </c>
      <c r="Z12">
        <v>5.7400000000000003E-3</v>
      </c>
      <c r="AA12">
        <v>429.00299999999999</v>
      </c>
      <c r="AB12">
        <v>175.053</v>
      </c>
      <c r="AC12" s="33">
        <v>1262.3499999999999</v>
      </c>
    </row>
    <row r="13" spans="1:29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>
        <v>823.05899999999997</v>
      </c>
      <c r="Z13">
        <v>0.76100000000000001</v>
      </c>
      <c r="AA13">
        <v>883.38699999999994</v>
      </c>
      <c r="AB13">
        <v>1910.14</v>
      </c>
      <c r="AC13" s="33">
        <v>12553.7</v>
      </c>
    </row>
    <row r="14" spans="1:29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>
        <v>0.70174999999999998</v>
      </c>
      <c r="Z14">
        <v>1.1380999999999999</v>
      </c>
      <c r="AA14">
        <v>3083.23</v>
      </c>
      <c r="AB14">
        <v>14.481</v>
      </c>
      <c r="AC14" s="33">
        <v>3257.01</v>
      </c>
    </row>
    <row r="15" spans="1:29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>
        <v>2532.86</v>
      </c>
      <c r="Z15">
        <v>2035.89</v>
      </c>
      <c r="AA15">
        <v>808.13599999999997</v>
      </c>
      <c r="AB15">
        <v>184.82499999999999</v>
      </c>
      <c r="AC15" s="33">
        <v>11935.5</v>
      </c>
    </row>
    <row r="16" spans="1:29" x14ac:dyDescent="0.2">
      <c r="A16" s="32" t="s">
        <v>63</v>
      </c>
      <c r="B16" s="37">
        <v>294.43599999999998</v>
      </c>
      <c r="C16" s="37">
        <v>68.683000000000007</v>
      </c>
      <c r="D16" s="37"/>
      <c r="E16" s="37"/>
      <c r="F16" s="37"/>
      <c r="G16" s="37"/>
      <c r="AC16" s="33">
        <v>363.11900000000003</v>
      </c>
    </row>
    <row r="17" spans="1:29" x14ac:dyDescent="0.2">
      <c r="A17" s="32" t="s">
        <v>64</v>
      </c>
      <c r="B17" s="37">
        <v>566.92600000000004</v>
      </c>
      <c r="C17" s="37">
        <v>170.58600000000001</v>
      </c>
      <c r="D17" s="37">
        <v>129.56299999999999</v>
      </c>
      <c r="E17" s="37">
        <v>1056.49</v>
      </c>
      <c r="F17" s="37">
        <v>511.971</v>
      </c>
      <c r="G17" s="37">
        <v>3275.77</v>
      </c>
      <c r="AC17" s="33">
        <v>5711.3</v>
      </c>
    </row>
    <row r="18" spans="1:29" ht="15.75" customHeight="1" x14ac:dyDescent="0.2">
      <c r="A18" s="32" t="s">
        <v>65</v>
      </c>
      <c r="B18" s="37">
        <v>439.721</v>
      </c>
      <c r="C18" s="37">
        <v>225.19800000000001</v>
      </c>
      <c r="D18" s="37">
        <v>94.516000000000005</v>
      </c>
      <c r="E18" s="37">
        <v>1140.56</v>
      </c>
      <c r="F18" s="37">
        <v>201.04300000000001</v>
      </c>
      <c r="G18" s="37">
        <v>2458.89</v>
      </c>
      <c r="AC18" s="33">
        <v>4559.93</v>
      </c>
    </row>
    <row r="19" spans="1:29" ht="15" customHeight="1" x14ac:dyDescent="0.2">
      <c r="A19" s="32" t="s">
        <v>66</v>
      </c>
      <c r="B19" s="37">
        <v>-21.907499999999999</v>
      </c>
      <c r="C19" s="37">
        <v>1.155</v>
      </c>
      <c r="D19" s="37"/>
      <c r="E19" s="37"/>
      <c r="F19" s="37"/>
      <c r="G19" s="37"/>
      <c r="AC19" s="33">
        <v>-20.752500000000001</v>
      </c>
    </row>
    <row r="20" spans="1:29" ht="12" customHeight="1" x14ac:dyDescent="0.2">
      <c r="A20" s="32" t="s">
        <v>67</v>
      </c>
      <c r="B20" s="37">
        <v>0.20399999999999999</v>
      </c>
      <c r="C20" s="37">
        <v>2.867</v>
      </c>
      <c r="D20" s="37">
        <v>2.1779999999999999</v>
      </c>
      <c r="E20" s="37">
        <v>17.759</v>
      </c>
      <c r="F20" s="37">
        <v>8.6059999999999999</v>
      </c>
      <c r="G20" s="37">
        <v>55.064999999999998</v>
      </c>
      <c r="AC20" s="33">
        <v>86.679000000000002</v>
      </c>
    </row>
    <row r="21" spans="1:29" ht="15.75" customHeight="1" x14ac:dyDescent="0.2">
      <c r="A21" s="32" t="s">
        <v>68</v>
      </c>
      <c r="B21" s="37">
        <v>-9.6209799999999994</v>
      </c>
      <c r="C21" s="37">
        <v>3.7850000000000001</v>
      </c>
      <c r="D21" s="37">
        <v>1.589</v>
      </c>
      <c r="E21" s="37">
        <v>19.1721</v>
      </c>
      <c r="F21" s="37">
        <v>3.379</v>
      </c>
      <c r="G21" s="37">
        <v>41.333300000000001</v>
      </c>
      <c r="AC21" s="33">
        <v>59.6374</v>
      </c>
    </row>
    <row r="22" spans="1:29" ht="15.75" customHeight="1" x14ac:dyDescent="0.2">
      <c r="A22" s="32" t="s">
        <v>69</v>
      </c>
      <c r="H22" s="37">
        <v>90.397999999999996</v>
      </c>
      <c r="I22" s="37">
        <v>108.633</v>
      </c>
      <c r="J22" s="37">
        <v>63.548000000000002</v>
      </c>
      <c r="K22" s="37">
        <v>545.923</v>
      </c>
      <c r="L22" s="37">
        <v>114.59699999999999</v>
      </c>
      <c r="M22" s="37">
        <v>520.22699999999998</v>
      </c>
      <c r="AC22" s="33">
        <v>1443.33</v>
      </c>
    </row>
    <row r="23" spans="1:29" ht="16.5" customHeight="1" x14ac:dyDescent="0.2">
      <c r="A23" s="32" t="s">
        <v>70</v>
      </c>
      <c r="B23" s="37">
        <v>-3.5529999999999999</v>
      </c>
      <c r="C23" s="37">
        <v>0.16300000000000001</v>
      </c>
      <c r="D23" s="37">
        <v>8.2000000000000003E-2</v>
      </c>
      <c r="E23" s="37">
        <v>0.79800000000000004</v>
      </c>
      <c r="F23" s="37">
        <v>0.19500000000000001</v>
      </c>
      <c r="G23" s="37">
        <v>0.54300000000000004</v>
      </c>
      <c r="AC23" s="33">
        <v>-1.772</v>
      </c>
    </row>
    <row r="24" spans="1:29" x14ac:dyDescent="0.2">
      <c r="A24" s="32" t="s">
        <v>71</v>
      </c>
      <c r="H24" s="37">
        <v>9.6300000000000008</v>
      </c>
      <c r="I24" s="37">
        <v>2.2799999999999998</v>
      </c>
      <c r="J24" s="37">
        <v>5.5750000000000002</v>
      </c>
      <c r="K24" s="37">
        <v>51.066000000000003</v>
      </c>
      <c r="L24" s="37"/>
      <c r="M24" s="37"/>
      <c r="AC24" s="33">
        <v>68.551000000000002</v>
      </c>
    </row>
    <row r="25" spans="1:29" x14ac:dyDescent="0.2">
      <c r="A25" s="32" t="s">
        <v>72</v>
      </c>
      <c r="H25" s="37">
        <v>-5.8500000000000003E-2</v>
      </c>
      <c r="I25" s="37">
        <v>5.6240100000000002</v>
      </c>
      <c r="J25" s="37">
        <v>5.60501</v>
      </c>
      <c r="K25" s="37">
        <v>29.237200000000001</v>
      </c>
      <c r="L25" s="37"/>
      <c r="M25" s="37"/>
      <c r="AC25" s="33">
        <v>40.407699999999998</v>
      </c>
    </row>
    <row r="26" spans="1:29" x14ac:dyDescent="0.2">
      <c r="A26" s="32" t="s">
        <v>34</v>
      </c>
      <c r="Y26" s="37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>
        <v>143.846</v>
      </c>
      <c r="I30">
        <v>373.596</v>
      </c>
      <c r="J30">
        <v>117.59099999999999</v>
      </c>
      <c r="K30">
        <v>1214.6199999999999</v>
      </c>
      <c r="L30">
        <v>5.242</v>
      </c>
      <c r="M30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2" ht="13.5" thickBot="1" x14ac:dyDescent="0.25"/>
    <row r="34" spans="1:2" x14ac:dyDescent="0.2">
      <c r="A34" s="24" t="s">
        <v>14</v>
      </c>
      <c r="B34" s="25"/>
    </row>
    <row r="35" spans="1:2" ht="38.25" x14ac:dyDescent="0.2">
      <c r="A35" s="26" t="s">
        <v>38</v>
      </c>
      <c r="B35" s="27">
        <f>SUM(B16:G18)-Y26</f>
        <v>9909.4429999999993</v>
      </c>
    </row>
    <row r="36" spans="1:2" x14ac:dyDescent="0.2">
      <c r="A36" s="28" t="s">
        <v>15</v>
      </c>
      <c r="B36" s="29">
        <f>SUM(B19:G21,H22:M22,B23:G23,H24:M25,Y26)</f>
        <v>2400.9866400000001</v>
      </c>
    </row>
    <row r="37" spans="1:2" ht="13.5" thickBot="1" x14ac:dyDescent="0.25">
      <c r="A37" s="30" t="s">
        <v>5</v>
      </c>
      <c r="B37" s="31">
        <f>SUM(B35:B36)</f>
        <v>12310.429639999998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ht="12.75" customHeight="1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 s="37">
        <v>1294.23</v>
      </c>
      <c r="Z10" s="37">
        <v>1.02037</v>
      </c>
      <c r="AA10" s="37">
        <v>24.246099999999998</v>
      </c>
      <c r="AB10" s="37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 s="37">
        <v>155.90700000000001</v>
      </c>
      <c r="Z11" s="37">
        <v>3.15E-3</v>
      </c>
      <c r="AA11" s="37">
        <v>4.7570000000000001E-2</v>
      </c>
      <c r="AB11" s="37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 s="37">
        <v>6.8559999999999999</v>
      </c>
      <c r="Z12" s="37">
        <v>5.7400000000000003E-3</v>
      </c>
      <c r="AA12" s="37">
        <v>429.00299999999999</v>
      </c>
      <c r="AB12" s="37">
        <v>175.053</v>
      </c>
      <c r="AC12" s="33">
        <v>1262.3499999999999</v>
      </c>
    </row>
    <row r="13" spans="1:29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 s="37">
        <v>823.05899999999997</v>
      </c>
      <c r="Z13" s="37">
        <v>0.76100000000000001</v>
      </c>
      <c r="AA13" s="37">
        <v>883.38699999999994</v>
      </c>
      <c r="AB13" s="37">
        <v>1910.14</v>
      </c>
      <c r="AC13" s="33">
        <v>12553.7</v>
      </c>
    </row>
    <row r="14" spans="1:29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 s="37">
        <v>0.70174999999999998</v>
      </c>
      <c r="Z14" s="37">
        <v>1.1380999999999999</v>
      </c>
      <c r="AA14" s="37">
        <v>3083.23</v>
      </c>
      <c r="AB14" s="37">
        <v>14.481</v>
      </c>
      <c r="AC14" s="33">
        <v>3257.01</v>
      </c>
    </row>
    <row r="15" spans="1:29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 s="37">
        <v>2532.86</v>
      </c>
      <c r="Z15" s="37">
        <v>2035.89</v>
      </c>
      <c r="AA15" s="37">
        <v>808.13599999999997</v>
      </c>
      <c r="AB15" s="37">
        <v>184.82499999999999</v>
      </c>
      <c r="AC15" s="33">
        <v>11935.5</v>
      </c>
    </row>
    <row r="16" spans="1:29" x14ac:dyDescent="0.2">
      <c r="A16" s="32" t="s">
        <v>63</v>
      </c>
      <c r="B16">
        <v>294.43599999999998</v>
      </c>
      <c r="C16">
        <v>68.683000000000007</v>
      </c>
      <c r="AC16" s="33">
        <v>363.11900000000003</v>
      </c>
    </row>
    <row r="17" spans="1:29" x14ac:dyDescent="0.2">
      <c r="A17" s="32" t="s">
        <v>64</v>
      </c>
      <c r="B17">
        <v>566.92600000000004</v>
      </c>
      <c r="C17">
        <v>170.58600000000001</v>
      </c>
      <c r="D17">
        <v>129.56299999999999</v>
      </c>
      <c r="E17">
        <v>1056.49</v>
      </c>
      <c r="F17">
        <v>511.971</v>
      </c>
      <c r="G17">
        <v>3275.77</v>
      </c>
      <c r="AC17" s="33">
        <v>5711.3</v>
      </c>
    </row>
    <row r="18" spans="1:29" ht="15.75" customHeight="1" x14ac:dyDescent="0.2">
      <c r="A18" s="32" t="s">
        <v>65</v>
      </c>
      <c r="B18">
        <v>439.721</v>
      </c>
      <c r="C18">
        <v>225.19800000000001</v>
      </c>
      <c r="D18">
        <v>94.516000000000005</v>
      </c>
      <c r="E18">
        <v>1140.56</v>
      </c>
      <c r="F18">
        <v>201.04300000000001</v>
      </c>
      <c r="G18">
        <v>2458.89</v>
      </c>
      <c r="AC18" s="33">
        <v>4559.93</v>
      </c>
    </row>
    <row r="19" spans="1:29" ht="15" customHeight="1" x14ac:dyDescent="0.2">
      <c r="A19" s="32" t="s">
        <v>66</v>
      </c>
      <c r="B19">
        <v>-21.907499999999999</v>
      </c>
      <c r="C19">
        <v>1.155</v>
      </c>
      <c r="AC19" s="33">
        <v>-20.752500000000001</v>
      </c>
    </row>
    <row r="20" spans="1:29" ht="16.5" customHeight="1" x14ac:dyDescent="0.2">
      <c r="A20" s="32" t="s">
        <v>67</v>
      </c>
      <c r="B20">
        <v>0.20399999999999999</v>
      </c>
      <c r="C20">
        <v>2.867</v>
      </c>
      <c r="D20">
        <v>2.1779999999999999</v>
      </c>
      <c r="E20">
        <v>17.759</v>
      </c>
      <c r="F20">
        <v>8.6059999999999999</v>
      </c>
      <c r="G20">
        <v>55.064999999999998</v>
      </c>
      <c r="AC20" s="33">
        <v>86.679000000000002</v>
      </c>
    </row>
    <row r="21" spans="1:29" x14ac:dyDescent="0.2">
      <c r="A21" s="32" t="s">
        <v>68</v>
      </c>
      <c r="B21">
        <v>-9.6209799999999994</v>
      </c>
      <c r="C21">
        <v>3.7850000000000001</v>
      </c>
      <c r="D21">
        <v>1.589</v>
      </c>
      <c r="E21">
        <v>19.1721</v>
      </c>
      <c r="F21">
        <v>3.379</v>
      </c>
      <c r="G21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>
        <v>-5.8500000000000003E-2</v>
      </c>
      <c r="I25">
        <v>5.6240100000000002</v>
      </c>
      <c r="J25">
        <v>5.60501</v>
      </c>
      <c r="K25">
        <v>29.237200000000001</v>
      </c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 s="37">
        <v>143.846</v>
      </c>
      <c r="I30" s="37">
        <v>373.596</v>
      </c>
      <c r="J30" s="37">
        <v>117.59099999999999</v>
      </c>
      <c r="K30" s="37">
        <v>1214.6199999999999</v>
      </c>
      <c r="L30" s="37">
        <v>5.242</v>
      </c>
      <c r="M30" s="37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2" x14ac:dyDescent="0.2">
      <c r="A33" s="43" t="s">
        <v>81</v>
      </c>
      <c r="B33" s="44"/>
    </row>
    <row r="34" spans="1:2" ht="25.5" x14ac:dyDescent="0.2">
      <c r="A34" s="39" t="s">
        <v>16</v>
      </c>
      <c r="B34" s="39">
        <f>SUM(Y10:Y15)</f>
        <v>4813.6137500000004</v>
      </c>
    </row>
    <row r="35" spans="1:2" x14ac:dyDescent="0.2">
      <c r="A35" s="39" t="s">
        <v>10</v>
      </c>
      <c r="B35" s="39">
        <f>SUM(AA10:AA15)</f>
        <v>5228.0496700000003</v>
      </c>
    </row>
    <row r="36" spans="1:2" x14ac:dyDescent="0.2">
      <c r="A36" s="39" t="s">
        <v>4</v>
      </c>
      <c r="B36" s="39">
        <f>SUM(Z10:Z15)</f>
        <v>2038.8183600000002</v>
      </c>
    </row>
    <row r="37" spans="1:2" x14ac:dyDescent="0.2">
      <c r="A37" s="39" t="s">
        <v>11</v>
      </c>
      <c r="B37" s="40">
        <f>SUM(AB10:AB15)</f>
        <v>2392.2330000000002</v>
      </c>
    </row>
    <row r="38" spans="1:2" x14ac:dyDescent="0.2">
      <c r="A38" s="39" t="s">
        <v>17</v>
      </c>
      <c r="B38" s="41">
        <f>SUM(H30:M30)</f>
        <v>2162.2879999999996</v>
      </c>
    </row>
    <row r="39" spans="1:2" ht="25.5" x14ac:dyDescent="0.2">
      <c r="A39" s="39" t="s">
        <v>18</v>
      </c>
      <c r="B39" s="42">
        <f>SUM(B34:B37)-B38</f>
        <v>12310.426780000002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>
        <v>1294.23</v>
      </c>
      <c r="Z10">
        <v>1.02037</v>
      </c>
      <c r="AA10">
        <v>24.246099999999998</v>
      </c>
      <c r="AB10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>
        <v>155.90700000000001</v>
      </c>
      <c r="Z11">
        <v>3.15E-3</v>
      </c>
      <c r="AA11">
        <v>4.7570000000000001E-2</v>
      </c>
      <c r="AB11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>
        <v>6.8559999999999999</v>
      </c>
      <c r="Z12">
        <v>5.7400000000000003E-3</v>
      </c>
      <c r="AA12">
        <v>429.00299999999999</v>
      </c>
      <c r="AB12">
        <v>175.053</v>
      </c>
      <c r="AC12" s="33">
        <v>1262.3499999999999</v>
      </c>
    </row>
    <row r="13" spans="1:29" ht="14.25" customHeight="1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>
        <v>823.05899999999997</v>
      </c>
      <c r="Z13">
        <v>0.76100000000000001</v>
      </c>
      <c r="AA13">
        <v>883.38699999999994</v>
      </c>
      <c r="AB13">
        <v>1910.14</v>
      </c>
      <c r="AC13" s="33">
        <v>12553.7</v>
      </c>
    </row>
    <row r="14" spans="1:29" ht="12.75" customHeight="1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>
        <v>0.70174999999999998</v>
      </c>
      <c r="Z14">
        <v>1.1380999999999999</v>
      </c>
      <c r="AA14">
        <v>3083.23</v>
      </c>
      <c r="AB14">
        <v>14.481</v>
      </c>
      <c r="AC14" s="33">
        <v>3257.01</v>
      </c>
    </row>
    <row r="15" spans="1:29" ht="16.5" customHeight="1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>
        <v>2532.86</v>
      </c>
      <c r="Z15">
        <v>2035.89</v>
      </c>
      <c r="AA15">
        <v>808.13599999999997</v>
      </c>
      <c r="AB15">
        <v>184.82499999999999</v>
      </c>
      <c r="AC15" s="33">
        <v>11935.5</v>
      </c>
    </row>
    <row r="16" spans="1:29" x14ac:dyDescent="0.2">
      <c r="A16" s="32" t="s">
        <v>63</v>
      </c>
      <c r="B16" s="37">
        <v>294.43599999999998</v>
      </c>
      <c r="C16" s="37">
        <v>68.683000000000007</v>
      </c>
      <c r="D16" s="37"/>
      <c r="E16" s="37"/>
      <c r="F16" s="37"/>
      <c r="G16" s="37"/>
      <c r="AC16" s="33">
        <v>363.11900000000003</v>
      </c>
    </row>
    <row r="17" spans="1:29" x14ac:dyDescent="0.2">
      <c r="A17" s="32" t="s">
        <v>64</v>
      </c>
      <c r="B17" s="37">
        <v>566.92600000000004</v>
      </c>
      <c r="C17" s="37">
        <v>170.58600000000001</v>
      </c>
      <c r="D17" s="37">
        <v>129.56299999999999</v>
      </c>
      <c r="E17" s="37">
        <v>1056.49</v>
      </c>
      <c r="F17" s="37">
        <v>511.971</v>
      </c>
      <c r="G17" s="37">
        <v>3275.77</v>
      </c>
      <c r="AC17" s="33">
        <v>5711.3</v>
      </c>
    </row>
    <row r="18" spans="1:29" x14ac:dyDescent="0.2">
      <c r="A18" s="32" t="s">
        <v>65</v>
      </c>
      <c r="B18" s="37">
        <v>439.721</v>
      </c>
      <c r="C18" s="37">
        <v>225.19800000000001</v>
      </c>
      <c r="D18" s="37">
        <v>94.516000000000005</v>
      </c>
      <c r="E18" s="37">
        <v>1140.56</v>
      </c>
      <c r="F18" s="37">
        <v>201.04300000000001</v>
      </c>
      <c r="G18" s="37">
        <v>2458.89</v>
      </c>
      <c r="AC18" s="33">
        <v>4559.93</v>
      </c>
    </row>
    <row r="19" spans="1:29" x14ac:dyDescent="0.2">
      <c r="A19" s="32" t="s">
        <v>66</v>
      </c>
      <c r="B19" s="37">
        <v>-21.907499999999999</v>
      </c>
      <c r="C19" s="37">
        <v>1.155</v>
      </c>
      <c r="D19" s="37"/>
      <c r="E19" s="37"/>
      <c r="F19" s="37"/>
      <c r="G19" s="37"/>
      <c r="AC19" s="33">
        <v>-20.752500000000001</v>
      </c>
    </row>
    <row r="20" spans="1:29" x14ac:dyDescent="0.2">
      <c r="A20" s="32" t="s">
        <v>67</v>
      </c>
      <c r="B20" s="37">
        <v>0.20399999999999999</v>
      </c>
      <c r="C20" s="37">
        <v>2.867</v>
      </c>
      <c r="D20" s="37">
        <v>2.1779999999999999</v>
      </c>
      <c r="E20" s="37">
        <v>17.759</v>
      </c>
      <c r="F20" s="37">
        <v>8.6059999999999999</v>
      </c>
      <c r="G20" s="37">
        <v>55.064999999999998</v>
      </c>
      <c r="AC20" s="33">
        <v>86.679000000000002</v>
      </c>
    </row>
    <row r="21" spans="1:29" x14ac:dyDescent="0.2">
      <c r="A21" s="32" t="s">
        <v>68</v>
      </c>
      <c r="B21" s="37">
        <v>-9.6209799999999994</v>
      </c>
      <c r="C21" s="37">
        <v>3.7850000000000001</v>
      </c>
      <c r="D21" s="37">
        <v>1.589</v>
      </c>
      <c r="E21" s="37">
        <v>19.1721</v>
      </c>
      <c r="F21" s="37">
        <v>3.379</v>
      </c>
      <c r="G21" s="37">
        <v>41.333300000000001</v>
      </c>
      <c r="AC21" s="33">
        <v>59.6374</v>
      </c>
    </row>
    <row r="22" spans="1:29" x14ac:dyDescent="0.2">
      <c r="A22" s="32" t="s">
        <v>69</v>
      </c>
      <c r="H22" s="37">
        <v>90.397999999999996</v>
      </c>
      <c r="I22" s="37">
        <v>108.633</v>
      </c>
      <c r="J22" s="37">
        <v>63.548000000000002</v>
      </c>
      <c r="K22" s="37">
        <v>545.923</v>
      </c>
      <c r="L22" s="37">
        <v>114.59699999999999</v>
      </c>
      <c r="M22" s="37">
        <v>520.22699999999998</v>
      </c>
      <c r="AC22" s="33">
        <v>1443.33</v>
      </c>
    </row>
    <row r="23" spans="1:29" x14ac:dyDescent="0.2">
      <c r="A23" s="32" t="s">
        <v>70</v>
      </c>
      <c r="B23" s="37">
        <v>-3.5529999999999999</v>
      </c>
      <c r="C23" s="37">
        <v>0.16300000000000001</v>
      </c>
      <c r="D23" s="37">
        <v>8.2000000000000003E-2</v>
      </c>
      <c r="E23" s="37">
        <v>0.79800000000000004</v>
      </c>
      <c r="F23" s="37">
        <v>0.19500000000000001</v>
      </c>
      <c r="G23" s="37">
        <v>0.54300000000000004</v>
      </c>
      <c r="H23" s="37"/>
      <c r="I23" s="37"/>
      <c r="J23" s="37"/>
      <c r="K23" s="37"/>
      <c r="L23" s="37"/>
      <c r="M23" s="37"/>
      <c r="AC23" s="33">
        <v>-1.772</v>
      </c>
    </row>
    <row r="24" spans="1:29" x14ac:dyDescent="0.2">
      <c r="A24" s="32" t="s">
        <v>71</v>
      </c>
      <c r="H24" s="37">
        <v>9.6300000000000008</v>
      </c>
      <c r="I24" s="37">
        <v>2.2799999999999998</v>
      </c>
      <c r="J24" s="37">
        <v>5.5750000000000002</v>
      </c>
      <c r="K24" s="37">
        <v>51.066000000000003</v>
      </c>
      <c r="L24" s="37"/>
      <c r="M24" s="37"/>
      <c r="AC24" s="33">
        <v>68.551000000000002</v>
      </c>
    </row>
    <row r="25" spans="1:29" x14ac:dyDescent="0.2">
      <c r="A25" s="32" t="s">
        <v>72</v>
      </c>
      <c r="H25" s="37">
        <v>-5.8500000000000003E-2</v>
      </c>
      <c r="I25" s="37">
        <v>5.6240100000000002</v>
      </c>
      <c r="J25" s="37">
        <v>5.60501</v>
      </c>
      <c r="K25" s="37">
        <v>29.237200000000001</v>
      </c>
      <c r="L25" s="37"/>
      <c r="M25" s="37"/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ht="18" customHeight="1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>
        <v>143.846</v>
      </c>
      <c r="I30">
        <v>373.596</v>
      </c>
      <c r="J30">
        <v>117.59099999999999</v>
      </c>
      <c r="K30">
        <v>1214.6199999999999</v>
      </c>
      <c r="L30">
        <v>5.242</v>
      </c>
      <c r="M30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3" ht="38.25" x14ac:dyDescent="0.2">
      <c r="A33" s="47"/>
      <c r="B33" s="48" t="s">
        <v>7</v>
      </c>
      <c r="C33" s="49" t="s">
        <v>39</v>
      </c>
    </row>
    <row r="34" spans="1:3" x14ac:dyDescent="0.2">
      <c r="A34" s="38" t="str">
        <f>+A4</f>
        <v>a-AgrFood</v>
      </c>
      <c r="B34" s="42">
        <f>SUM(B16:B23,H22:H25)</f>
        <v>1366.1750199999999</v>
      </c>
      <c r="C34" s="38">
        <f>+B34/B$40*100</f>
        <v>11.097703816615129</v>
      </c>
    </row>
    <row r="35" spans="1:3" x14ac:dyDescent="0.2">
      <c r="A35" s="38" t="str">
        <f t="shared" ref="A35:A39" si="0">+A5</f>
        <v>a-Energy</v>
      </c>
      <c r="B35" s="42">
        <f>SUM(C16:C23,I22:I25)</f>
        <v>588.97401000000002</v>
      </c>
      <c r="C35" s="38">
        <f t="shared" ref="C35:C40" si="1">+B35/B$40*100</f>
        <v>4.7843497523941823</v>
      </c>
    </row>
    <row r="36" spans="1:3" x14ac:dyDescent="0.2">
      <c r="A36" s="38" t="str">
        <f t="shared" si="0"/>
        <v>a-Mach</v>
      </c>
      <c r="B36" s="42">
        <f>SUM(D16:D23,J22:J25)</f>
        <v>302.65600999999998</v>
      </c>
      <c r="C36" s="38">
        <f t="shared" si="1"/>
        <v>2.4585332831649249</v>
      </c>
    </row>
    <row r="37" spans="1:3" x14ac:dyDescent="0.2">
      <c r="A37" s="38" t="str">
        <f t="shared" si="0"/>
        <v>a-OthrMfg</v>
      </c>
      <c r="B37" s="42">
        <f>SUM(E16:E23,K22:K25)</f>
        <v>2861.0052999999994</v>
      </c>
      <c r="C37" s="38">
        <f t="shared" si="1"/>
        <v>23.240499183747414</v>
      </c>
    </row>
    <row r="38" spans="1:3" x14ac:dyDescent="0.2">
      <c r="A38" s="38" t="str">
        <f t="shared" si="0"/>
        <v>a-Const</v>
      </c>
      <c r="B38" s="42">
        <f>SUM(F16:F23,L22:L25)</f>
        <v>839.79100000000005</v>
      </c>
      <c r="C38" s="38">
        <f t="shared" si="1"/>
        <v>6.8217846538132703</v>
      </c>
    </row>
    <row r="39" spans="1:3" x14ac:dyDescent="0.2">
      <c r="A39" s="38" t="str">
        <f t="shared" si="0"/>
        <v>a-OthrSer</v>
      </c>
      <c r="B39" s="42">
        <f>SUM(G16:G23,M22:M25)</f>
        <v>6351.8282999999992</v>
      </c>
      <c r="C39" s="38">
        <f t="shared" si="1"/>
        <v>51.597129310265075</v>
      </c>
    </row>
    <row r="40" spans="1:3" x14ac:dyDescent="0.2">
      <c r="A40" s="38" t="s">
        <v>0</v>
      </c>
      <c r="B40" s="42">
        <f>SUM(B34:B39)</f>
        <v>12310.429639999998</v>
      </c>
      <c r="C40" s="38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>
        <v>1294.23</v>
      </c>
      <c r="Z10">
        <v>1.02037</v>
      </c>
      <c r="AA10">
        <v>24.246099999999998</v>
      </c>
      <c r="AB10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>
        <v>155.90700000000001</v>
      </c>
      <c r="Z11">
        <v>3.15E-3</v>
      </c>
      <c r="AA11">
        <v>4.7570000000000001E-2</v>
      </c>
      <c r="AB11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>
        <v>6.8559999999999999</v>
      </c>
      <c r="Z12">
        <v>5.7400000000000003E-3</v>
      </c>
      <c r="AA12">
        <v>429.00299999999999</v>
      </c>
      <c r="AB12">
        <v>175.053</v>
      </c>
      <c r="AC12" s="33">
        <v>1262.3499999999999</v>
      </c>
    </row>
    <row r="13" spans="1:29" ht="21.75" customHeight="1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>
        <v>823.05899999999997</v>
      </c>
      <c r="Z13">
        <v>0.76100000000000001</v>
      </c>
      <c r="AA13">
        <v>883.38699999999994</v>
      </c>
      <c r="AB13">
        <v>1910.14</v>
      </c>
      <c r="AC13" s="33">
        <v>12553.7</v>
      </c>
    </row>
    <row r="14" spans="1:29" ht="18" customHeight="1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>
        <v>0.70174999999999998</v>
      </c>
      <c r="Z14">
        <v>1.1380999999999999</v>
      </c>
      <c r="AA14">
        <v>3083.23</v>
      </c>
      <c r="AB14">
        <v>14.481</v>
      </c>
      <c r="AC14" s="33">
        <v>3257.01</v>
      </c>
    </row>
    <row r="15" spans="1:29" ht="16.5" customHeight="1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>
        <v>2532.86</v>
      </c>
      <c r="Z15">
        <v>2035.89</v>
      </c>
      <c r="AA15">
        <v>808.13599999999997</v>
      </c>
      <c r="AB15">
        <v>184.82499999999999</v>
      </c>
      <c r="AC15" s="33">
        <v>11935.5</v>
      </c>
    </row>
    <row r="16" spans="1:29" x14ac:dyDescent="0.2">
      <c r="A16" s="32" t="s">
        <v>63</v>
      </c>
      <c r="B16" s="37">
        <v>294.43599999999998</v>
      </c>
      <c r="C16" s="37">
        <v>68.683000000000007</v>
      </c>
      <c r="D16" s="37"/>
      <c r="E16" s="37"/>
      <c r="F16" s="37"/>
      <c r="G16" s="37"/>
      <c r="AC16" s="33">
        <v>363.11900000000003</v>
      </c>
    </row>
    <row r="17" spans="1:29" x14ac:dyDescent="0.2">
      <c r="A17" s="32" t="s">
        <v>64</v>
      </c>
      <c r="B17" s="37">
        <v>566.92600000000004</v>
      </c>
      <c r="C17" s="37">
        <v>170.58600000000001</v>
      </c>
      <c r="D17" s="37">
        <v>129.56299999999999</v>
      </c>
      <c r="E17" s="37">
        <v>1056.49</v>
      </c>
      <c r="F17" s="37">
        <v>511.971</v>
      </c>
      <c r="G17" s="37">
        <v>3275.77</v>
      </c>
      <c r="AC17" s="33">
        <v>5711.3</v>
      </c>
    </row>
    <row r="18" spans="1:29" x14ac:dyDescent="0.2">
      <c r="A18" s="32" t="s">
        <v>65</v>
      </c>
      <c r="B18" s="37">
        <v>439.721</v>
      </c>
      <c r="C18" s="37">
        <v>225.19800000000001</v>
      </c>
      <c r="D18" s="37">
        <v>94.516000000000005</v>
      </c>
      <c r="E18" s="37">
        <v>1140.56</v>
      </c>
      <c r="F18" s="37">
        <v>201.04300000000001</v>
      </c>
      <c r="G18" s="37">
        <v>2458.89</v>
      </c>
      <c r="AC18" s="33">
        <v>4559.93</v>
      </c>
    </row>
    <row r="19" spans="1:29" x14ac:dyDescent="0.2">
      <c r="A19" s="32" t="s">
        <v>66</v>
      </c>
      <c r="B19" s="37">
        <v>-21.907499999999999</v>
      </c>
      <c r="C19" s="37">
        <v>1.155</v>
      </c>
      <c r="D19" s="37"/>
      <c r="E19" s="37"/>
      <c r="F19" s="37"/>
      <c r="G19" s="37"/>
      <c r="AC19" s="33">
        <v>-20.752500000000001</v>
      </c>
    </row>
    <row r="20" spans="1:29" x14ac:dyDescent="0.2">
      <c r="A20" s="32" t="s">
        <v>67</v>
      </c>
      <c r="B20" s="37">
        <v>0.20399999999999999</v>
      </c>
      <c r="C20" s="37">
        <v>2.867</v>
      </c>
      <c r="D20" s="37">
        <v>2.1779999999999999</v>
      </c>
      <c r="E20" s="37">
        <v>17.759</v>
      </c>
      <c r="F20" s="37">
        <v>8.6059999999999999</v>
      </c>
      <c r="G20" s="37">
        <v>55.064999999999998</v>
      </c>
      <c r="AC20" s="33">
        <v>86.679000000000002</v>
      </c>
    </row>
    <row r="21" spans="1:29" x14ac:dyDescent="0.2">
      <c r="A21" s="32" t="s">
        <v>68</v>
      </c>
      <c r="B21" s="37">
        <v>-9.6209799999999994</v>
      </c>
      <c r="C21" s="37">
        <v>3.7850000000000001</v>
      </c>
      <c r="D21" s="37">
        <v>1.589</v>
      </c>
      <c r="E21" s="37">
        <v>19.1721</v>
      </c>
      <c r="F21" s="37">
        <v>3.379</v>
      </c>
      <c r="G21" s="37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>
        <v>-5.8500000000000003E-2</v>
      </c>
      <c r="I25">
        <v>5.6240100000000002</v>
      </c>
      <c r="J25">
        <v>5.60501</v>
      </c>
      <c r="K25">
        <v>29.237200000000001</v>
      </c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>
        <v>143.846</v>
      </c>
      <c r="I30">
        <v>373.596</v>
      </c>
      <c r="J30">
        <v>117.59099999999999</v>
      </c>
      <c r="K30">
        <v>1214.6199999999999</v>
      </c>
      <c r="L30">
        <v>5.242</v>
      </c>
      <c r="M30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51">
        <v>3137.62</v>
      </c>
      <c r="C31" s="51">
        <v>1496.4</v>
      </c>
      <c r="D31" s="51">
        <v>1070.03</v>
      </c>
      <c r="E31" s="51">
        <v>10712.9</v>
      </c>
      <c r="F31" s="51">
        <v>3137.18</v>
      </c>
      <c r="G31" s="51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7" x14ac:dyDescent="0.2">
      <c r="A33" s="52" t="s">
        <v>82</v>
      </c>
      <c r="B33" s="38"/>
      <c r="C33" s="38"/>
      <c r="D33" s="38"/>
      <c r="E33" s="38"/>
      <c r="F33" s="38"/>
      <c r="G33" s="38"/>
    </row>
    <row r="34" spans="1:7" x14ac:dyDescent="0.2">
      <c r="A34" s="38"/>
      <c r="B34" s="54" t="str">
        <f>+B3</f>
        <v>a-AgrFood</v>
      </c>
      <c r="C34" s="54" t="str">
        <f t="shared" ref="C34:G34" si="0">+C3</f>
        <v>a-Energy</v>
      </c>
      <c r="D34" s="54" t="str">
        <f t="shared" si="0"/>
        <v>a-Mach</v>
      </c>
      <c r="E34" s="54" t="str">
        <f t="shared" si="0"/>
        <v>a-OthrMfg</v>
      </c>
      <c r="F34" s="54" t="str">
        <f t="shared" si="0"/>
        <v>a-Const</v>
      </c>
      <c r="G34" s="54" t="str">
        <f t="shared" si="0"/>
        <v>a-OthrSer</v>
      </c>
    </row>
    <row r="35" spans="1:7" x14ac:dyDescent="0.2">
      <c r="A35" s="53" t="s">
        <v>1</v>
      </c>
      <c r="B35" s="50">
        <f>+(B16+B19)/B$31*100</f>
        <v>8.68583512343751</v>
      </c>
      <c r="C35" s="50">
        <f t="shared" ref="C35:G35" si="1">+(C16+C19)/C$31*100</f>
        <v>4.6670676289762101</v>
      </c>
      <c r="D35" s="50">
        <f t="shared" si="1"/>
        <v>0</v>
      </c>
      <c r="E35" s="50">
        <f t="shared" si="1"/>
        <v>0</v>
      </c>
      <c r="F35" s="50">
        <f t="shared" si="1"/>
        <v>0</v>
      </c>
      <c r="G35" s="50">
        <f t="shared" si="1"/>
        <v>0</v>
      </c>
    </row>
    <row r="36" spans="1:7" x14ac:dyDescent="0.2">
      <c r="A36" s="53" t="s">
        <v>2</v>
      </c>
      <c r="B36" s="50">
        <f t="shared" ref="B36:G36" si="2">+(B17+B20)/B$31*100</f>
        <v>18.075165252643725</v>
      </c>
      <c r="C36" s="50">
        <f t="shared" si="2"/>
        <v>11.591352579524191</v>
      </c>
      <c r="D36" s="50">
        <f t="shared" si="2"/>
        <v>12.31189779725802</v>
      </c>
      <c r="E36" s="50">
        <f t="shared" si="2"/>
        <v>10.02762090563713</v>
      </c>
      <c r="F36" s="50">
        <f t="shared" si="2"/>
        <v>16.593788051689735</v>
      </c>
      <c r="G36" s="50">
        <f t="shared" si="2"/>
        <v>29.986181006310826</v>
      </c>
    </row>
    <row r="37" spans="1:7" x14ac:dyDescent="0.2">
      <c r="A37" s="53" t="s">
        <v>3</v>
      </c>
      <c r="B37" s="50">
        <f t="shared" ref="B37:G37" si="3">+(B18+B21)/B$31*100</f>
        <v>13.707842887283995</v>
      </c>
      <c r="C37" s="50">
        <f t="shared" si="3"/>
        <v>15.302258754343759</v>
      </c>
      <c r="D37" s="50">
        <f t="shared" si="3"/>
        <v>8.9815238825079682</v>
      </c>
      <c r="E37" s="50">
        <f t="shared" si="3"/>
        <v>10.82556637325094</v>
      </c>
      <c r="F37" s="50">
        <f t="shared" si="3"/>
        <v>6.5161068220503768</v>
      </c>
      <c r="G37" s="50">
        <f t="shared" si="3"/>
        <v>22.50851466073695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>
        <v>1294.23</v>
      </c>
      <c r="Z10">
        <v>1.02037</v>
      </c>
      <c r="AA10">
        <v>24.246099999999998</v>
      </c>
      <c r="AB10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>
        <v>155.90700000000001</v>
      </c>
      <c r="Z11">
        <v>3.15E-3</v>
      </c>
      <c r="AA11">
        <v>4.7570000000000001E-2</v>
      </c>
      <c r="AB11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>
        <v>6.8559999999999999</v>
      </c>
      <c r="Z12">
        <v>5.7400000000000003E-3</v>
      </c>
      <c r="AA12">
        <v>429.00299999999999</v>
      </c>
      <c r="AB12">
        <v>175.053</v>
      </c>
      <c r="AC12" s="33">
        <v>1262.3499999999999</v>
      </c>
    </row>
    <row r="13" spans="1:29" ht="12.75" customHeight="1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>
        <v>823.05899999999997</v>
      </c>
      <c r="Z13">
        <v>0.76100000000000001</v>
      </c>
      <c r="AA13">
        <v>883.38699999999994</v>
      </c>
      <c r="AB13">
        <v>1910.14</v>
      </c>
      <c r="AC13" s="33">
        <v>12553.7</v>
      </c>
    </row>
    <row r="14" spans="1:29" ht="14.25" customHeight="1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>
        <v>0.70174999999999998</v>
      </c>
      <c r="Z14">
        <v>1.1380999999999999</v>
      </c>
      <c r="AA14">
        <v>3083.23</v>
      </c>
      <c r="AB14">
        <v>14.481</v>
      </c>
      <c r="AC14" s="33">
        <v>3257.01</v>
      </c>
    </row>
    <row r="15" spans="1:29" ht="16.5" customHeight="1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>
        <v>2532.86</v>
      </c>
      <c r="Z15">
        <v>2035.89</v>
      </c>
      <c r="AA15">
        <v>808.13599999999997</v>
      </c>
      <c r="AB15">
        <v>184.82499999999999</v>
      </c>
      <c r="AC15" s="33">
        <v>11935.5</v>
      </c>
    </row>
    <row r="16" spans="1:29" x14ac:dyDescent="0.2">
      <c r="A16" s="32" t="s">
        <v>63</v>
      </c>
      <c r="B16" s="37">
        <v>294.43599999999998</v>
      </c>
      <c r="C16" s="37">
        <v>68.683000000000007</v>
      </c>
      <c r="D16" s="37"/>
      <c r="E16" s="37"/>
      <c r="F16" s="37"/>
      <c r="G16" s="37"/>
      <c r="AC16" s="33">
        <v>363.11900000000003</v>
      </c>
    </row>
    <row r="17" spans="1:29" x14ac:dyDescent="0.2">
      <c r="A17" s="32" t="s">
        <v>64</v>
      </c>
      <c r="B17" s="37">
        <v>566.92600000000004</v>
      </c>
      <c r="C17" s="37">
        <v>170.58600000000001</v>
      </c>
      <c r="D17" s="37">
        <v>129.56299999999999</v>
      </c>
      <c r="E17" s="37">
        <v>1056.49</v>
      </c>
      <c r="F17" s="37">
        <v>511.971</v>
      </c>
      <c r="G17" s="37">
        <v>3275.77</v>
      </c>
      <c r="AC17" s="33">
        <v>5711.3</v>
      </c>
    </row>
    <row r="18" spans="1:29" x14ac:dyDescent="0.2">
      <c r="A18" s="32" t="s">
        <v>65</v>
      </c>
      <c r="B18" s="37">
        <v>439.721</v>
      </c>
      <c r="C18" s="37">
        <v>225.19800000000001</v>
      </c>
      <c r="D18" s="37">
        <v>94.516000000000005</v>
      </c>
      <c r="E18" s="37">
        <v>1140.56</v>
      </c>
      <c r="F18" s="37">
        <v>201.04300000000001</v>
      </c>
      <c r="G18" s="37">
        <v>2458.89</v>
      </c>
      <c r="AC18" s="33">
        <v>4559.93</v>
      </c>
    </row>
    <row r="19" spans="1:29" x14ac:dyDescent="0.2">
      <c r="A19" s="32" t="s">
        <v>66</v>
      </c>
      <c r="B19">
        <v>-21.907499999999999</v>
      </c>
      <c r="C19">
        <v>1.155</v>
      </c>
      <c r="AC19" s="33">
        <v>-20.752500000000001</v>
      </c>
    </row>
    <row r="20" spans="1:29" x14ac:dyDescent="0.2">
      <c r="A20" s="32" t="s">
        <v>67</v>
      </c>
      <c r="B20">
        <v>0.20399999999999999</v>
      </c>
      <c r="C20">
        <v>2.867</v>
      </c>
      <c r="D20">
        <v>2.1779999999999999</v>
      </c>
      <c r="E20">
        <v>17.759</v>
      </c>
      <c r="F20">
        <v>8.6059999999999999</v>
      </c>
      <c r="G20">
        <v>55.064999999999998</v>
      </c>
      <c r="AC20" s="33">
        <v>86.679000000000002</v>
      </c>
    </row>
    <row r="21" spans="1:29" x14ac:dyDescent="0.2">
      <c r="A21" s="32" t="s">
        <v>68</v>
      </c>
      <c r="B21">
        <v>-9.6209799999999994</v>
      </c>
      <c r="C21">
        <v>3.7850000000000001</v>
      </c>
      <c r="D21">
        <v>1.589</v>
      </c>
      <c r="E21">
        <v>19.1721</v>
      </c>
      <c r="F21">
        <v>3.379</v>
      </c>
      <c r="G21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>
        <v>-5.8500000000000003E-2</v>
      </c>
      <c r="I25">
        <v>5.6240100000000002</v>
      </c>
      <c r="J25">
        <v>5.60501</v>
      </c>
      <c r="K25">
        <v>29.237200000000001</v>
      </c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ht="14.25" customHeight="1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>
        <v>143.846</v>
      </c>
      <c r="I30">
        <v>373.596</v>
      </c>
      <c r="J30">
        <v>117.59099999999999</v>
      </c>
      <c r="K30">
        <v>1214.6199999999999</v>
      </c>
      <c r="L30">
        <v>5.242</v>
      </c>
      <c r="M30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4" x14ac:dyDescent="0.2">
      <c r="A33" s="38" t="s">
        <v>19</v>
      </c>
      <c r="B33" s="38"/>
      <c r="C33" s="38"/>
      <c r="D33" s="38"/>
    </row>
    <row r="34" spans="1:4" x14ac:dyDescent="0.2">
      <c r="A34" s="38"/>
      <c r="B34" s="38" t="s">
        <v>1</v>
      </c>
      <c r="C34" s="38" t="s">
        <v>2</v>
      </c>
      <c r="D34" s="38" t="s">
        <v>3</v>
      </c>
    </row>
    <row r="35" spans="1:4" ht="15" customHeight="1" x14ac:dyDescent="0.2">
      <c r="A35" s="38" t="str">
        <f>+A4</f>
        <v>a-AgrFood</v>
      </c>
      <c r="B35" s="38">
        <f>+B16/SUM($B16:$G16)*100</f>
        <v>81.085264059440561</v>
      </c>
      <c r="C35" s="38">
        <f>+B17/SUM($B17:$G17)*100</f>
        <v>9.9263811114305565</v>
      </c>
      <c r="D35" s="38">
        <f>B18/SUM($B18:$G18)*100</f>
        <v>9.6431566463330114</v>
      </c>
    </row>
    <row r="36" spans="1:4" x14ac:dyDescent="0.2">
      <c r="A36" s="38" t="str">
        <f t="shared" ref="A36:A40" si="0">+A5</f>
        <v>a-Energy</v>
      </c>
      <c r="B36" s="38">
        <f>+C16/SUM($B16:$G16)*100</f>
        <v>18.914735940559435</v>
      </c>
      <c r="C36" s="38">
        <f>+C17/SUM($B17:$G17)*100</f>
        <v>2.9868124733642358</v>
      </c>
      <c r="D36" s="38">
        <f>C18/SUM($B18:$G18)*100</f>
        <v>4.9386306099569994</v>
      </c>
    </row>
    <row r="37" spans="1:4" x14ac:dyDescent="0.2">
      <c r="A37" s="38" t="str">
        <f t="shared" si="0"/>
        <v>a-Mach</v>
      </c>
      <c r="B37" s="38">
        <v>0</v>
      </c>
      <c r="C37" s="38">
        <f>+D17/SUM($B17:$G17)*100</f>
        <v>2.2685354277988252</v>
      </c>
      <c r="D37" s="38">
        <f>D18/SUM($B18:$G18)*100</f>
        <v>2.0727520259091814</v>
      </c>
    </row>
    <row r="38" spans="1:4" x14ac:dyDescent="0.2">
      <c r="A38" s="38" t="str">
        <f t="shared" si="0"/>
        <v>a-OthrMfg</v>
      </c>
      <c r="B38" s="38">
        <v>0</v>
      </c>
      <c r="C38" s="38">
        <f>+E17/SUM($B17:$G17)*100</f>
        <v>18.498220897286888</v>
      </c>
      <c r="D38" s="38">
        <f>E18/SUM($B18:$G18)*100</f>
        <v>25.012675638738159</v>
      </c>
    </row>
    <row r="39" spans="1:4" x14ac:dyDescent="0.2">
      <c r="A39" s="38" t="str">
        <f t="shared" si="0"/>
        <v>a-Const</v>
      </c>
      <c r="B39" s="38">
        <v>0</v>
      </c>
      <c r="C39" s="38">
        <f>+F17/SUM($B17:$G17)*100</f>
        <v>8.9641668648116557</v>
      </c>
      <c r="D39" s="38">
        <f>F18/SUM($B18:$G18)*100</f>
        <v>4.4089073336245663</v>
      </c>
    </row>
    <row r="40" spans="1:4" x14ac:dyDescent="0.2">
      <c r="A40" s="38" t="str">
        <f t="shared" si="0"/>
        <v>a-OthrSer</v>
      </c>
      <c r="B40" s="38">
        <v>0</v>
      </c>
      <c r="C40" s="38">
        <f>+G17/SUM($B17:$G17)*100</f>
        <v>57.355883225307835</v>
      </c>
      <c r="D40" s="38">
        <f>G18/SUM($B18:$G18)*100</f>
        <v>53.923877745438084</v>
      </c>
    </row>
    <row r="41" spans="1:4" x14ac:dyDescent="0.2">
      <c r="A41" s="39" t="s">
        <v>0</v>
      </c>
      <c r="B41" s="50">
        <f t="shared" ref="B41" si="1">SUM(B35:B40)</f>
        <v>100</v>
      </c>
      <c r="C41" s="50">
        <f>SUM(C35:C40)</f>
        <v>100</v>
      </c>
      <c r="D41" s="50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 s="37">
        <v>1226.45</v>
      </c>
      <c r="C10" s="37">
        <v>9.3245000000000005</v>
      </c>
      <c r="D10" s="37">
        <v>8.1465999999999994</v>
      </c>
      <c r="E10" s="37">
        <v>336.858</v>
      </c>
      <c r="F10" s="37">
        <v>34.966999999999999</v>
      </c>
      <c r="G10" s="37">
        <v>378.012</v>
      </c>
      <c r="Y10" s="37">
        <v>1294.23</v>
      </c>
      <c r="Z10" s="37">
        <v>1.02037</v>
      </c>
      <c r="AA10" s="37">
        <v>24.246099999999998</v>
      </c>
      <c r="AB10" s="37">
        <v>68.179000000000002</v>
      </c>
      <c r="AC10" s="33">
        <v>3381.44</v>
      </c>
    </row>
    <row r="11" spans="1:29" x14ac:dyDescent="0.2">
      <c r="A11" s="32" t="s">
        <v>58</v>
      </c>
      <c r="B11" s="37">
        <v>38.85</v>
      </c>
      <c r="C11" s="37">
        <v>628.78700000000003</v>
      </c>
      <c r="D11" s="37">
        <v>13.01</v>
      </c>
      <c r="E11" s="37">
        <v>841.55100000000004</v>
      </c>
      <c r="F11" s="37">
        <v>42.554000000000002</v>
      </c>
      <c r="G11" s="37">
        <v>226.26900000000001</v>
      </c>
      <c r="Y11" s="37">
        <v>155.90700000000001</v>
      </c>
      <c r="Z11" s="37">
        <v>3.15E-3</v>
      </c>
      <c r="AA11" s="37">
        <v>4.7570000000000001E-2</v>
      </c>
      <c r="AB11" s="37">
        <v>39.555</v>
      </c>
      <c r="AC11" s="33">
        <v>1986.53</v>
      </c>
    </row>
    <row r="12" spans="1:29" x14ac:dyDescent="0.2">
      <c r="A12" s="32" t="s">
        <v>59</v>
      </c>
      <c r="B12" s="37">
        <v>16.540299999999998</v>
      </c>
      <c r="C12" s="37">
        <v>34.25</v>
      </c>
      <c r="D12" s="37">
        <v>262.22399999999999</v>
      </c>
      <c r="E12" s="37">
        <v>243.334</v>
      </c>
      <c r="F12" s="37">
        <v>39.436999999999998</v>
      </c>
      <c r="G12" s="37">
        <v>55.642000000000003</v>
      </c>
      <c r="Y12" s="37">
        <v>6.8559999999999999</v>
      </c>
      <c r="Z12" s="37">
        <v>5.7400000000000003E-3</v>
      </c>
      <c r="AA12" s="37">
        <v>429.00299999999999</v>
      </c>
      <c r="AB12" s="37">
        <v>175.053</v>
      </c>
      <c r="AC12" s="33">
        <v>1262.3499999999999</v>
      </c>
    </row>
    <row r="13" spans="1:29" ht="15" customHeight="1" x14ac:dyDescent="0.2">
      <c r="A13" s="32" t="s">
        <v>60</v>
      </c>
      <c r="B13" s="37">
        <v>206.06399999999999</v>
      </c>
      <c r="C13" s="37">
        <v>143.215</v>
      </c>
      <c r="D13" s="37">
        <v>394.45299999999997</v>
      </c>
      <c r="E13" s="37">
        <v>5551.84</v>
      </c>
      <c r="F13" s="37">
        <v>1423.78</v>
      </c>
      <c r="G13" s="37">
        <v>1217.03</v>
      </c>
      <c r="Y13" s="37">
        <v>823.05899999999997</v>
      </c>
      <c r="Z13" s="37">
        <v>0.76100000000000001</v>
      </c>
      <c r="AA13" s="37">
        <v>883.38699999999994</v>
      </c>
      <c r="AB13" s="37">
        <v>1910.14</v>
      </c>
      <c r="AC13" s="33">
        <v>12553.7</v>
      </c>
    </row>
    <row r="14" spans="1:29" ht="13.5" customHeight="1" x14ac:dyDescent="0.2">
      <c r="A14" s="32" t="s">
        <v>61</v>
      </c>
      <c r="B14" s="37">
        <v>1.53074</v>
      </c>
      <c r="C14" s="37">
        <v>3.1877</v>
      </c>
      <c r="D14" s="37">
        <v>0.45439800000000002</v>
      </c>
      <c r="E14" s="37">
        <v>3.5446599999999999</v>
      </c>
      <c r="F14" s="37">
        <v>105.35599999999999</v>
      </c>
      <c r="G14" s="37">
        <v>43.391300000000001</v>
      </c>
      <c r="Y14" s="37">
        <v>0.70174999999999998</v>
      </c>
      <c r="Z14" s="37">
        <v>1.1380999999999999</v>
      </c>
      <c r="AA14" s="37">
        <v>3083.23</v>
      </c>
      <c r="AB14" s="37">
        <v>14.481</v>
      </c>
      <c r="AC14" s="33">
        <v>3257.01</v>
      </c>
    </row>
    <row r="15" spans="1:29" ht="14.25" customHeight="1" x14ac:dyDescent="0.2">
      <c r="A15" s="32" t="s">
        <v>62</v>
      </c>
      <c r="B15" s="37">
        <v>381.97899999999998</v>
      </c>
      <c r="C15" s="37">
        <v>205.2</v>
      </c>
      <c r="D15" s="37">
        <v>163.81</v>
      </c>
      <c r="E15" s="37">
        <v>1500.98</v>
      </c>
      <c r="F15" s="37">
        <v>765.89099999999996</v>
      </c>
      <c r="G15" s="37">
        <v>3355.97</v>
      </c>
      <c r="Y15" s="37">
        <v>2532.86</v>
      </c>
      <c r="Z15" s="37">
        <v>2035.89</v>
      </c>
      <c r="AA15" s="37">
        <v>808.13599999999997</v>
      </c>
      <c r="AB15" s="37">
        <v>184.82499999999999</v>
      </c>
      <c r="AC15" s="33">
        <v>11935.5</v>
      </c>
    </row>
    <row r="16" spans="1:29" x14ac:dyDescent="0.2">
      <c r="A16" s="32" t="s">
        <v>63</v>
      </c>
      <c r="B16">
        <v>294.43599999999998</v>
      </c>
      <c r="C16">
        <v>68.683000000000007</v>
      </c>
      <c r="AC16" s="33">
        <v>363.11900000000003</v>
      </c>
    </row>
    <row r="17" spans="1:29" x14ac:dyDescent="0.2">
      <c r="A17" s="32" t="s">
        <v>64</v>
      </c>
      <c r="B17">
        <v>566.92600000000004</v>
      </c>
      <c r="C17">
        <v>170.58600000000001</v>
      </c>
      <c r="D17">
        <v>129.56299999999999</v>
      </c>
      <c r="E17">
        <v>1056.49</v>
      </c>
      <c r="F17">
        <v>511.971</v>
      </c>
      <c r="G17">
        <v>3275.77</v>
      </c>
      <c r="AC17" s="33">
        <v>5711.3</v>
      </c>
    </row>
    <row r="18" spans="1:29" x14ac:dyDescent="0.2">
      <c r="A18" s="32" t="s">
        <v>65</v>
      </c>
      <c r="B18">
        <v>439.721</v>
      </c>
      <c r="C18">
        <v>225.19800000000001</v>
      </c>
      <c r="D18">
        <v>94.516000000000005</v>
      </c>
      <c r="E18">
        <v>1140.56</v>
      </c>
      <c r="F18">
        <v>201.04300000000001</v>
      </c>
      <c r="G18">
        <v>2458.89</v>
      </c>
      <c r="AC18" s="33">
        <v>4559.93</v>
      </c>
    </row>
    <row r="19" spans="1:29" x14ac:dyDescent="0.2">
      <c r="A19" s="32" t="s">
        <v>66</v>
      </c>
      <c r="B19">
        <v>-21.907499999999999</v>
      </c>
      <c r="C19">
        <v>1.155</v>
      </c>
      <c r="AC19" s="33">
        <v>-20.752500000000001</v>
      </c>
    </row>
    <row r="20" spans="1:29" x14ac:dyDescent="0.2">
      <c r="A20" s="32" t="s">
        <v>67</v>
      </c>
      <c r="B20">
        <v>0.20399999999999999</v>
      </c>
      <c r="C20">
        <v>2.867</v>
      </c>
      <c r="D20">
        <v>2.1779999999999999</v>
      </c>
      <c r="E20">
        <v>17.759</v>
      </c>
      <c r="F20">
        <v>8.6059999999999999</v>
      </c>
      <c r="G20">
        <v>55.064999999999998</v>
      </c>
      <c r="AC20" s="33">
        <v>86.679000000000002</v>
      </c>
    </row>
    <row r="21" spans="1:29" x14ac:dyDescent="0.2">
      <c r="A21" s="32" t="s">
        <v>68</v>
      </c>
      <c r="B21">
        <v>-9.6209799999999994</v>
      </c>
      <c r="C21">
        <v>3.7850000000000001</v>
      </c>
      <c r="D21">
        <v>1.589</v>
      </c>
      <c r="E21">
        <v>19.1721</v>
      </c>
      <c r="F21">
        <v>3.379</v>
      </c>
      <c r="G21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>
        <v>-5.8500000000000003E-2</v>
      </c>
      <c r="I25">
        <v>5.6240100000000002</v>
      </c>
      <c r="J25">
        <v>5.60501</v>
      </c>
      <c r="K25">
        <v>29.237200000000001</v>
      </c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>
        <v>143.846</v>
      </c>
      <c r="I30">
        <v>373.596</v>
      </c>
      <c r="J30">
        <v>117.59099999999999</v>
      </c>
      <c r="K30">
        <v>1214.6199999999999</v>
      </c>
      <c r="L30">
        <v>5.242</v>
      </c>
      <c r="M30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5" x14ac:dyDescent="0.2">
      <c r="A33" s="38"/>
      <c r="B33" s="52" t="s">
        <v>23</v>
      </c>
      <c r="C33" s="52" t="s">
        <v>8</v>
      </c>
      <c r="D33" s="38" t="s">
        <v>9</v>
      </c>
      <c r="E33" s="38" t="s">
        <v>10</v>
      </c>
    </row>
    <row r="34" spans="1:5" x14ac:dyDescent="0.2">
      <c r="A34" s="38" t="str">
        <f>+A10</f>
        <v>c-AgrFood</v>
      </c>
      <c r="B34" s="52">
        <f>+SUM(B10:G10)/SUM(B$10:G$15)*100</f>
        <v>10.016930265147147</v>
      </c>
      <c r="C34" s="52">
        <f>+Y10/SUM(Y$10:Y$15)*100</f>
        <v>26.886868519519247</v>
      </c>
      <c r="D34" s="52">
        <f t="shared" ref="D34:E39" si="0">+Z10/SUM(Z$10:Z$15)*100</f>
        <v>5.0047126316833827E-2</v>
      </c>
      <c r="E34" s="52">
        <f t="shared" si="0"/>
        <v>0.46376950355179003</v>
      </c>
    </row>
    <row r="35" spans="1:5" x14ac:dyDescent="0.2">
      <c r="A35" s="38" t="str">
        <f t="shared" ref="A35:A39" si="1">+A11</f>
        <v>c-Energy</v>
      </c>
      <c r="B35" s="52">
        <f t="shared" ref="B35:B39" si="2">+SUM(B11:G11)/SUM(B$10:G$15)*100</f>
        <v>8.9983496294831919</v>
      </c>
      <c r="C35" s="52">
        <f t="shared" ref="C35:C39" si="3">+Y11/SUM(Y$10:Y$15)*100</f>
        <v>3.2388764054864181</v>
      </c>
      <c r="D35" s="52">
        <f t="shared" si="0"/>
        <v>1.5450125728708858E-4</v>
      </c>
      <c r="E35" s="52">
        <f t="shared" si="0"/>
        <v>9.0989954194524707E-4</v>
      </c>
    </row>
    <row r="36" spans="1:5" x14ac:dyDescent="0.2">
      <c r="A36" s="38" t="str">
        <f t="shared" si="1"/>
        <v>c-Mach</v>
      </c>
      <c r="B36" s="52">
        <f t="shared" si="2"/>
        <v>3.2728653676256365</v>
      </c>
      <c r="C36" s="52">
        <f t="shared" si="3"/>
        <v>0.14242937543545117</v>
      </c>
      <c r="D36" s="52">
        <f t="shared" si="0"/>
        <v>2.8153562438980588E-4</v>
      </c>
      <c r="E36" s="52">
        <f t="shared" si="0"/>
        <v>8.2057942651489757</v>
      </c>
    </row>
    <row r="37" spans="1:5" x14ac:dyDescent="0.2">
      <c r="A37" s="38" t="str">
        <f t="shared" si="1"/>
        <v>c-OthrMfg</v>
      </c>
      <c r="B37" s="52">
        <f t="shared" si="2"/>
        <v>44.897681076112598</v>
      </c>
      <c r="C37" s="52">
        <f t="shared" si="3"/>
        <v>17.098567578256564</v>
      </c>
      <c r="D37" s="52">
        <f t="shared" si="0"/>
        <v>3.7325541839833144E-2</v>
      </c>
      <c r="E37" s="52">
        <f t="shared" si="0"/>
        <v>16.897065937784021</v>
      </c>
    </row>
    <row r="38" spans="1:5" ht="14.25" customHeight="1" x14ac:dyDescent="0.2">
      <c r="A38" s="38" t="str">
        <f t="shared" si="1"/>
        <v>c-Const</v>
      </c>
      <c r="B38" s="52">
        <f t="shared" si="2"/>
        <v>0.79112601512765357</v>
      </c>
      <c r="C38" s="52">
        <f t="shared" si="3"/>
        <v>1.4578444313277109E-2</v>
      </c>
      <c r="D38" s="52">
        <f t="shared" si="0"/>
        <v>5.5821549497916026E-2</v>
      </c>
      <c r="E38" s="52">
        <f t="shared" si="0"/>
        <v>58.97476486676149</v>
      </c>
    </row>
    <row r="39" spans="1:5" x14ac:dyDescent="0.2">
      <c r="A39" s="38" t="str">
        <f t="shared" si="1"/>
        <v>c-OthrSer</v>
      </c>
      <c r="B39" s="52">
        <f t="shared" si="2"/>
        <v>32.023047646503777</v>
      </c>
      <c r="C39" s="52">
        <f t="shared" si="3"/>
        <v>52.618679676989032</v>
      </c>
      <c r="D39" s="52">
        <f t="shared" si="0"/>
        <v>99.856369745463738</v>
      </c>
      <c r="E39" s="52">
        <f t="shared" si="0"/>
        <v>15.457695527211774</v>
      </c>
    </row>
    <row r="40" spans="1:5" x14ac:dyDescent="0.2">
      <c r="A40" s="53" t="s">
        <v>0</v>
      </c>
      <c r="B40" s="50">
        <f>SUM(B34:B39)</f>
        <v>100</v>
      </c>
      <c r="C40" s="50">
        <f t="shared" ref="C40:E40" si="4">SUM(C34:C39)</f>
        <v>100</v>
      </c>
      <c r="D40" s="50">
        <f t="shared" si="4"/>
        <v>100</v>
      </c>
      <c r="E40" s="50">
        <f t="shared" si="4"/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A3" sqref="A3:AC31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21" t="s">
        <v>83</v>
      </c>
      <c r="B1" s="22" t="s">
        <v>78</v>
      </c>
      <c r="C1" s="22"/>
      <c r="D1" s="22"/>
      <c r="E1" s="22" t="s">
        <v>79</v>
      </c>
      <c r="F1" s="22"/>
      <c r="G1" s="22" t="s">
        <v>80</v>
      </c>
      <c r="H1" s="22"/>
      <c r="I1" s="22"/>
      <c r="J1" s="12" t="s">
        <v>37</v>
      </c>
      <c r="K1" s="12"/>
      <c r="L1" s="1"/>
    </row>
    <row r="2" spans="1:29" ht="12.75" customHeight="1" x14ac:dyDescent="0.2">
      <c r="A2" s="20"/>
      <c r="B2" s="60" t="s">
        <v>30</v>
      </c>
      <c r="C2" s="61"/>
      <c r="D2" s="61"/>
      <c r="E2" s="61"/>
      <c r="F2" s="61"/>
      <c r="G2" s="61"/>
      <c r="H2" s="60" t="s">
        <v>31</v>
      </c>
      <c r="I2" s="60"/>
      <c r="J2" s="60"/>
      <c r="K2" s="60"/>
      <c r="L2" s="60"/>
      <c r="M2" s="60"/>
      <c r="N2" s="60" t="s">
        <v>32</v>
      </c>
      <c r="O2" s="60"/>
      <c r="P2" s="60"/>
      <c r="Q2" s="60" t="s">
        <v>75</v>
      </c>
      <c r="R2" s="60"/>
      <c r="S2" s="60"/>
      <c r="T2" s="20" t="s">
        <v>33</v>
      </c>
      <c r="U2" s="10" t="s">
        <v>76</v>
      </c>
      <c r="V2" s="10" t="s">
        <v>12</v>
      </c>
      <c r="W2" s="10" t="s">
        <v>13</v>
      </c>
      <c r="X2" s="10" t="s">
        <v>77</v>
      </c>
      <c r="Y2" s="10" t="s">
        <v>8</v>
      </c>
      <c r="Z2" s="10" t="s">
        <v>4</v>
      </c>
      <c r="AA2" s="10" t="s">
        <v>74</v>
      </c>
      <c r="AB2" s="10" t="s">
        <v>36</v>
      </c>
      <c r="AC2" s="10" t="s">
        <v>0</v>
      </c>
    </row>
    <row r="3" spans="1:29" ht="33.75" customHeight="1" x14ac:dyDescent="0.2">
      <c r="A3" s="32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3" t="s">
        <v>42</v>
      </c>
    </row>
    <row r="4" spans="1:29" x14ac:dyDescent="0.2">
      <c r="A4" s="32" t="s">
        <v>51</v>
      </c>
      <c r="H4">
        <v>3137.62</v>
      </c>
      <c r="AC4" s="33">
        <v>3137.62</v>
      </c>
    </row>
    <row r="5" spans="1:29" ht="12.75" customHeight="1" x14ac:dyDescent="0.2">
      <c r="A5" s="32" t="s">
        <v>52</v>
      </c>
      <c r="I5">
        <v>1496.4</v>
      </c>
      <c r="AC5" s="33">
        <v>1496.4</v>
      </c>
    </row>
    <row r="6" spans="1:29" x14ac:dyDescent="0.2">
      <c r="A6" s="32" t="s">
        <v>53</v>
      </c>
      <c r="J6">
        <v>1070.03</v>
      </c>
      <c r="AC6" s="33">
        <v>1070.03</v>
      </c>
    </row>
    <row r="7" spans="1:29" x14ac:dyDescent="0.2">
      <c r="A7" s="32" t="s">
        <v>54</v>
      </c>
      <c r="K7">
        <v>10712.9</v>
      </c>
      <c r="AC7" s="33">
        <v>10712.9</v>
      </c>
    </row>
    <row r="8" spans="1:29" x14ac:dyDescent="0.2">
      <c r="A8" s="32" t="s">
        <v>55</v>
      </c>
      <c r="L8">
        <v>3137.18</v>
      </c>
      <c r="AC8" s="33">
        <v>3137.18</v>
      </c>
    </row>
    <row r="9" spans="1:29" x14ac:dyDescent="0.2">
      <c r="A9" s="32" t="s">
        <v>56</v>
      </c>
      <c r="M9">
        <v>11107.9</v>
      </c>
      <c r="AC9" s="33">
        <v>11107.9</v>
      </c>
    </row>
    <row r="10" spans="1:29" x14ac:dyDescent="0.2">
      <c r="A10" s="32" t="s">
        <v>57</v>
      </c>
      <c r="B10">
        <v>1226.45</v>
      </c>
      <c r="C10">
        <v>9.3245000000000005</v>
      </c>
      <c r="D10">
        <v>8.1465999999999994</v>
      </c>
      <c r="E10">
        <v>336.858</v>
      </c>
      <c r="F10">
        <v>34.966999999999999</v>
      </c>
      <c r="G10">
        <v>378.012</v>
      </c>
      <c r="Y10">
        <v>1294.23</v>
      </c>
      <c r="Z10">
        <v>1.02037</v>
      </c>
      <c r="AA10">
        <v>24.246099999999998</v>
      </c>
      <c r="AB10" s="37">
        <v>68.179000000000002</v>
      </c>
      <c r="AC10" s="33">
        <v>3381.44</v>
      </c>
    </row>
    <row r="11" spans="1:29" x14ac:dyDescent="0.2">
      <c r="A11" s="32" t="s">
        <v>58</v>
      </c>
      <c r="B11">
        <v>38.85</v>
      </c>
      <c r="C11">
        <v>628.78700000000003</v>
      </c>
      <c r="D11">
        <v>13.01</v>
      </c>
      <c r="E11">
        <v>841.55100000000004</v>
      </c>
      <c r="F11">
        <v>42.554000000000002</v>
      </c>
      <c r="G11">
        <v>226.26900000000001</v>
      </c>
      <c r="Y11">
        <v>155.90700000000001</v>
      </c>
      <c r="Z11">
        <v>3.15E-3</v>
      </c>
      <c r="AA11">
        <v>4.7570000000000001E-2</v>
      </c>
      <c r="AB11" s="37">
        <v>39.555</v>
      </c>
      <c r="AC11" s="33">
        <v>1986.53</v>
      </c>
    </row>
    <row r="12" spans="1:29" x14ac:dyDescent="0.2">
      <c r="A12" s="32" t="s">
        <v>59</v>
      </c>
      <c r="B12">
        <v>16.540299999999998</v>
      </c>
      <c r="C12">
        <v>34.25</v>
      </c>
      <c r="D12">
        <v>262.22399999999999</v>
      </c>
      <c r="E12">
        <v>243.334</v>
      </c>
      <c r="F12">
        <v>39.436999999999998</v>
      </c>
      <c r="G12">
        <v>55.642000000000003</v>
      </c>
      <c r="Y12">
        <v>6.8559999999999999</v>
      </c>
      <c r="Z12">
        <v>5.7400000000000003E-3</v>
      </c>
      <c r="AA12">
        <v>429.00299999999999</v>
      </c>
      <c r="AB12" s="37">
        <v>175.053</v>
      </c>
      <c r="AC12" s="33">
        <v>1262.3499999999999</v>
      </c>
    </row>
    <row r="13" spans="1:29" ht="15" customHeight="1" x14ac:dyDescent="0.2">
      <c r="A13" s="32" t="s">
        <v>60</v>
      </c>
      <c r="B13">
        <v>206.06399999999999</v>
      </c>
      <c r="C13">
        <v>143.215</v>
      </c>
      <c r="D13">
        <v>394.45299999999997</v>
      </c>
      <c r="E13">
        <v>5551.84</v>
      </c>
      <c r="F13">
        <v>1423.78</v>
      </c>
      <c r="G13">
        <v>1217.03</v>
      </c>
      <c r="Y13">
        <v>823.05899999999997</v>
      </c>
      <c r="Z13">
        <v>0.76100000000000001</v>
      </c>
      <c r="AA13">
        <v>883.38699999999994</v>
      </c>
      <c r="AB13" s="37">
        <v>1910.14</v>
      </c>
      <c r="AC13" s="33">
        <v>12553.7</v>
      </c>
    </row>
    <row r="14" spans="1:29" ht="13.5" customHeight="1" x14ac:dyDescent="0.2">
      <c r="A14" s="32" t="s">
        <v>61</v>
      </c>
      <c r="B14">
        <v>1.53074</v>
      </c>
      <c r="C14">
        <v>3.1877</v>
      </c>
      <c r="D14">
        <v>0.45439800000000002</v>
      </c>
      <c r="E14">
        <v>3.5446599999999999</v>
      </c>
      <c r="F14">
        <v>105.35599999999999</v>
      </c>
      <c r="G14">
        <v>43.391300000000001</v>
      </c>
      <c r="Y14">
        <v>0.70174999999999998</v>
      </c>
      <c r="Z14">
        <v>1.1380999999999999</v>
      </c>
      <c r="AA14">
        <v>3083.23</v>
      </c>
      <c r="AB14" s="37">
        <v>14.481</v>
      </c>
      <c r="AC14" s="33">
        <v>3257.01</v>
      </c>
    </row>
    <row r="15" spans="1:29" ht="16.5" customHeight="1" x14ac:dyDescent="0.2">
      <c r="A15" s="32" t="s">
        <v>62</v>
      </c>
      <c r="B15">
        <v>381.97899999999998</v>
      </c>
      <c r="C15">
        <v>205.2</v>
      </c>
      <c r="D15">
        <v>163.81</v>
      </c>
      <c r="E15">
        <v>1500.98</v>
      </c>
      <c r="F15">
        <v>765.89099999999996</v>
      </c>
      <c r="G15">
        <v>3355.97</v>
      </c>
      <c r="Y15">
        <v>2532.86</v>
      </c>
      <c r="Z15">
        <v>2035.89</v>
      </c>
      <c r="AA15">
        <v>808.13599999999997</v>
      </c>
      <c r="AB15" s="37">
        <v>184.82499999999999</v>
      </c>
      <c r="AC15" s="33">
        <v>11935.5</v>
      </c>
    </row>
    <row r="16" spans="1:29" x14ac:dyDescent="0.2">
      <c r="A16" s="32" t="s">
        <v>63</v>
      </c>
      <c r="B16">
        <v>294.43599999999998</v>
      </c>
      <c r="C16">
        <v>68.683000000000007</v>
      </c>
      <c r="AC16" s="33">
        <v>363.11900000000003</v>
      </c>
    </row>
    <row r="17" spans="1:29" x14ac:dyDescent="0.2">
      <c r="A17" s="32" t="s">
        <v>64</v>
      </c>
      <c r="B17">
        <v>566.92600000000004</v>
      </c>
      <c r="C17">
        <v>170.58600000000001</v>
      </c>
      <c r="D17">
        <v>129.56299999999999</v>
      </c>
      <c r="E17">
        <v>1056.49</v>
      </c>
      <c r="F17">
        <v>511.971</v>
      </c>
      <c r="G17">
        <v>3275.77</v>
      </c>
      <c r="AC17" s="33">
        <v>5711.3</v>
      </c>
    </row>
    <row r="18" spans="1:29" x14ac:dyDescent="0.2">
      <c r="A18" s="32" t="s">
        <v>65</v>
      </c>
      <c r="B18">
        <v>439.721</v>
      </c>
      <c r="C18">
        <v>225.19800000000001</v>
      </c>
      <c r="D18">
        <v>94.516000000000005</v>
      </c>
      <c r="E18">
        <v>1140.56</v>
      </c>
      <c r="F18">
        <v>201.04300000000001</v>
      </c>
      <c r="G18">
        <v>2458.89</v>
      </c>
      <c r="AC18" s="33">
        <v>4559.93</v>
      </c>
    </row>
    <row r="19" spans="1:29" x14ac:dyDescent="0.2">
      <c r="A19" s="32" t="s">
        <v>66</v>
      </c>
      <c r="B19">
        <v>-21.907499999999999</v>
      </c>
      <c r="C19">
        <v>1.155</v>
      </c>
      <c r="AC19" s="33">
        <v>-20.752500000000001</v>
      </c>
    </row>
    <row r="20" spans="1:29" x14ac:dyDescent="0.2">
      <c r="A20" s="32" t="s">
        <v>67</v>
      </c>
      <c r="B20">
        <v>0.20399999999999999</v>
      </c>
      <c r="C20">
        <v>2.867</v>
      </c>
      <c r="D20">
        <v>2.1779999999999999</v>
      </c>
      <c r="E20">
        <v>17.759</v>
      </c>
      <c r="F20">
        <v>8.6059999999999999</v>
      </c>
      <c r="G20">
        <v>55.064999999999998</v>
      </c>
      <c r="AC20" s="33">
        <v>86.679000000000002</v>
      </c>
    </row>
    <row r="21" spans="1:29" x14ac:dyDescent="0.2">
      <c r="A21" s="32" t="s">
        <v>68</v>
      </c>
      <c r="B21">
        <v>-9.6209799999999994</v>
      </c>
      <c r="C21">
        <v>3.7850000000000001</v>
      </c>
      <c r="D21">
        <v>1.589</v>
      </c>
      <c r="E21">
        <v>19.1721</v>
      </c>
      <c r="F21">
        <v>3.379</v>
      </c>
      <c r="G21">
        <v>41.333300000000001</v>
      </c>
      <c r="AC21" s="33">
        <v>59.6374</v>
      </c>
    </row>
    <row r="22" spans="1:29" x14ac:dyDescent="0.2">
      <c r="A22" s="32" t="s">
        <v>69</v>
      </c>
      <c r="H22">
        <v>90.397999999999996</v>
      </c>
      <c r="I22">
        <v>108.633</v>
      </c>
      <c r="J22">
        <v>63.548000000000002</v>
      </c>
      <c r="K22">
        <v>545.923</v>
      </c>
      <c r="L22">
        <v>114.59699999999999</v>
      </c>
      <c r="M22">
        <v>520.22699999999998</v>
      </c>
      <c r="AC22" s="33">
        <v>1443.33</v>
      </c>
    </row>
    <row r="23" spans="1:29" x14ac:dyDescent="0.2">
      <c r="A23" s="32" t="s">
        <v>70</v>
      </c>
      <c r="B23">
        <v>-3.5529999999999999</v>
      </c>
      <c r="C23">
        <v>0.16300000000000001</v>
      </c>
      <c r="D23">
        <v>8.2000000000000003E-2</v>
      </c>
      <c r="E23">
        <v>0.79800000000000004</v>
      </c>
      <c r="F23">
        <v>0.19500000000000001</v>
      </c>
      <c r="G23">
        <v>0.54300000000000004</v>
      </c>
      <c r="AC23" s="33">
        <v>-1.772</v>
      </c>
    </row>
    <row r="24" spans="1:29" x14ac:dyDescent="0.2">
      <c r="A24" s="32" t="s">
        <v>71</v>
      </c>
      <c r="H24">
        <v>9.6300000000000008</v>
      </c>
      <c r="I24">
        <v>2.2799999999999998</v>
      </c>
      <c r="J24">
        <v>5.5750000000000002</v>
      </c>
      <c r="K24">
        <v>51.066000000000003</v>
      </c>
      <c r="AC24" s="33">
        <v>68.551000000000002</v>
      </c>
    </row>
    <row r="25" spans="1:29" x14ac:dyDescent="0.2">
      <c r="A25" s="32" t="s">
        <v>72</v>
      </c>
      <c r="H25">
        <v>-5.8500000000000003E-2</v>
      </c>
      <c r="I25">
        <v>5.6240100000000002</v>
      </c>
      <c r="J25">
        <v>5.60501</v>
      </c>
      <c r="K25">
        <v>29.237200000000001</v>
      </c>
      <c r="AC25" s="33">
        <v>40.407699999999998</v>
      </c>
    </row>
    <row r="26" spans="1:29" x14ac:dyDescent="0.2">
      <c r="A26" s="32" t="s">
        <v>34</v>
      </c>
      <c r="Y26">
        <v>724.91</v>
      </c>
      <c r="AC26" s="33">
        <v>724.91</v>
      </c>
    </row>
    <row r="27" spans="1:29" x14ac:dyDescent="0.2">
      <c r="A27" s="32" t="s">
        <v>35</v>
      </c>
      <c r="N27">
        <v>363.11900000000003</v>
      </c>
      <c r="O27">
        <v>5711.3</v>
      </c>
      <c r="P27">
        <v>4559.93</v>
      </c>
      <c r="AC27" s="33">
        <v>10634.4</v>
      </c>
    </row>
    <row r="28" spans="1:29" ht="15.75" customHeight="1" x14ac:dyDescent="0.2">
      <c r="A28" s="32" t="s">
        <v>73</v>
      </c>
      <c r="Q28">
        <v>-20.752500000000001</v>
      </c>
      <c r="R28">
        <v>86.679000000000002</v>
      </c>
      <c r="S28">
        <v>59.6374</v>
      </c>
      <c r="T28">
        <v>1443.33</v>
      </c>
      <c r="U28">
        <v>-1.772</v>
      </c>
      <c r="V28">
        <v>68.551000000000002</v>
      </c>
      <c r="W28">
        <v>40.407699999999998</v>
      </c>
      <c r="X28">
        <v>724.91</v>
      </c>
      <c r="AC28" s="33">
        <v>2400.9899999999998</v>
      </c>
    </row>
    <row r="29" spans="1:29" x14ac:dyDescent="0.2">
      <c r="A29" s="32" t="s">
        <v>74</v>
      </c>
      <c r="Y29">
        <v>5095.83</v>
      </c>
      <c r="Z29">
        <v>362.173</v>
      </c>
      <c r="AB29">
        <v>-229.95400000000001</v>
      </c>
      <c r="AC29" s="33">
        <v>5228.05</v>
      </c>
    </row>
    <row r="30" spans="1:29" x14ac:dyDescent="0.2">
      <c r="A30" s="32" t="s">
        <v>36</v>
      </c>
      <c r="H30" s="37">
        <v>143.846</v>
      </c>
      <c r="I30" s="37">
        <v>373.596</v>
      </c>
      <c r="J30" s="37">
        <v>117.59099999999999</v>
      </c>
      <c r="K30" s="37">
        <v>1214.6199999999999</v>
      </c>
      <c r="L30" s="37">
        <v>5.242</v>
      </c>
      <c r="M30" s="37">
        <v>307.39299999999997</v>
      </c>
      <c r="AB30">
        <v>70.790000000000006</v>
      </c>
      <c r="AC30" s="33">
        <v>2233.0700000000002</v>
      </c>
    </row>
    <row r="31" spans="1:29" x14ac:dyDescent="0.2">
      <c r="A31" s="34" t="s">
        <v>42</v>
      </c>
      <c r="B31" s="35">
        <v>3137.62</v>
      </c>
      <c r="C31" s="35">
        <v>1496.4</v>
      </c>
      <c r="D31" s="35">
        <v>1070.03</v>
      </c>
      <c r="E31" s="35">
        <v>10712.9</v>
      </c>
      <c r="F31" s="35">
        <v>3137.18</v>
      </c>
      <c r="G31" s="35">
        <v>11107.9</v>
      </c>
      <c r="H31" s="35">
        <v>3381.44</v>
      </c>
      <c r="I31" s="35">
        <v>1986.53</v>
      </c>
      <c r="J31" s="35">
        <v>1262.3499999999999</v>
      </c>
      <c r="K31" s="35">
        <v>12553.7</v>
      </c>
      <c r="L31" s="35">
        <v>3257.01</v>
      </c>
      <c r="M31" s="35">
        <v>11935.5</v>
      </c>
      <c r="N31" s="35">
        <v>363.11900000000003</v>
      </c>
      <c r="O31" s="35">
        <v>5711.3</v>
      </c>
      <c r="P31" s="35">
        <v>4559.93</v>
      </c>
      <c r="Q31" s="35">
        <v>-20.752500000000001</v>
      </c>
      <c r="R31" s="35">
        <v>86.679000000000002</v>
      </c>
      <c r="S31" s="35">
        <v>59.6374</v>
      </c>
      <c r="T31" s="35">
        <v>1443.33</v>
      </c>
      <c r="U31" s="35">
        <v>-1.772</v>
      </c>
      <c r="V31" s="35">
        <v>68.551000000000002</v>
      </c>
      <c r="W31" s="35">
        <v>40.407699999999998</v>
      </c>
      <c r="X31" s="35">
        <v>724.91</v>
      </c>
      <c r="Y31" s="35">
        <v>10634.4</v>
      </c>
      <c r="Z31" s="35">
        <v>2400.9899999999998</v>
      </c>
      <c r="AA31" s="35">
        <v>5228.05</v>
      </c>
      <c r="AB31" s="35">
        <v>2233.0700000000002</v>
      </c>
      <c r="AC31" s="36">
        <v>98570.4</v>
      </c>
    </row>
    <row r="33" spans="1:3" x14ac:dyDescent="0.2">
      <c r="A33" s="38" t="s">
        <v>20</v>
      </c>
      <c r="B33" s="53" t="s">
        <v>17</v>
      </c>
      <c r="C33" s="52" t="s">
        <v>11</v>
      </c>
    </row>
    <row r="34" spans="1:3" x14ac:dyDescent="0.2">
      <c r="A34" s="38" t="str">
        <f>+A10</f>
        <v>c-AgrFood</v>
      </c>
      <c r="B34" s="50">
        <f>+H30/SUM($H30:$M30)*100</f>
        <v>6.6524903250630834</v>
      </c>
      <c r="C34" s="38">
        <f>+AB10/SUM(AB$10:AB$15)*100</f>
        <v>2.8500150278003855</v>
      </c>
    </row>
    <row r="35" spans="1:3" x14ac:dyDescent="0.2">
      <c r="A35" s="38" t="str">
        <f t="shared" ref="A35:A39" si="0">+A11</f>
        <v>c-Energy</v>
      </c>
      <c r="B35" s="50">
        <f>+I30/SUM($H30:$M30)*100</f>
        <v>17.277809431491089</v>
      </c>
      <c r="C35" s="38">
        <f t="shared" ref="C35:C39" si="1">+AB11/SUM(AB$10:AB$15)*100</f>
        <v>1.6534760619053412</v>
      </c>
    </row>
    <row r="36" spans="1:3" x14ac:dyDescent="0.2">
      <c r="A36" s="38" t="str">
        <f t="shared" si="0"/>
        <v>c-Mach</v>
      </c>
      <c r="B36" s="50">
        <f>+J30/SUM($H30:$M30)*100</f>
        <v>5.4382672428464671</v>
      </c>
      <c r="C36" s="38">
        <f t="shared" si="1"/>
        <v>7.3175564420355377</v>
      </c>
    </row>
    <row r="37" spans="1:3" x14ac:dyDescent="0.2">
      <c r="A37" s="38" t="str">
        <f t="shared" si="0"/>
        <v>c-OthrMfg</v>
      </c>
      <c r="B37" s="50">
        <f>+K30/SUM($H30:$M30)*100</f>
        <v>56.172905736886122</v>
      </c>
      <c r="C37" s="38">
        <f t="shared" si="1"/>
        <v>79.84757337600476</v>
      </c>
    </row>
    <row r="38" spans="1:3" x14ac:dyDescent="0.2">
      <c r="A38" s="38" t="str">
        <f t="shared" si="0"/>
        <v>c-Const</v>
      </c>
      <c r="B38" s="50">
        <f>+L30/SUM($H30:$M30)*100</f>
        <v>0.2424283906676632</v>
      </c>
      <c r="C38" s="38">
        <f t="shared" si="1"/>
        <v>0.60533401219697247</v>
      </c>
    </row>
    <row r="39" spans="1:3" x14ac:dyDescent="0.2">
      <c r="A39" s="38" t="str">
        <f t="shared" si="0"/>
        <v>c-OthrSer</v>
      </c>
      <c r="B39" s="50">
        <f>+M30/SUM($H30:$M30)*100</f>
        <v>14.21609887304559</v>
      </c>
      <c r="C39" s="38">
        <f t="shared" si="1"/>
        <v>7.7260450800570011</v>
      </c>
    </row>
    <row r="40" spans="1:3" x14ac:dyDescent="0.2">
      <c r="A40" s="38" t="s">
        <v>0</v>
      </c>
      <c r="B40" s="50">
        <f>SUM(B34:B39)</f>
        <v>100.00000000000003</v>
      </c>
      <c r="C40" s="50">
        <f>SUM(C34:C39)</f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 SAM</vt:lpstr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