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8_{0BBBA118-8EC1-465E-BF96-9CAD577F7F2C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I16" i="42"/>
  <c r="G19" i="42"/>
  <c r="E17" i="42"/>
  <c r="H10" i="42"/>
  <c r="H9" i="42"/>
  <c r="H8" i="42"/>
  <c r="H7" i="42"/>
  <c r="G10" i="42"/>
  <c r="E10" i="42"/>
  <c r="G37" i="47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B36" i="47"/>
  <c r="F5" i="42" s="1"/>
  <c r="G35" i="47"/>
  <c r="F35" i="47"/>
  <c r="E9" i="42" s="1"/>
  <c r="E35" i="47"/>
  <c r="D35" i="47"/>
  <c r="E7" i="42" s="1"/>
  <c r="C35" i="47"/>
  <c r="B35" i="47"/>
  <c r="E5" i="42" s="1"/>
  <c r="E6" i="42"/>
  <c r="E8" i="42"/>
  <c r="B39" i="52"/>
  <c r="I19" i="42" s="1"/>
  <c r="B38" i="52"/>
  <c r="I18" i="42" s="1"/>
  <c r="B37" i="52"/>
  <c r="I17" i="42" s="1"/>
  <c r="B36" i="52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B38" i="50"/>
  <c r="G18" i="42" s="1"/>
  <c r="B37" i="50"/>
  <c r="G17" i="42" s="1"/>
  <c r="B36" i="50"/>
  <c r="G16" i="42" s="1"/>
  <c r="B34" i="50"/>
  <c r="G14" i="42" s="1"/>
  <c r="G20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36" i="49"/>
  <c r="F16" i="42" s="1"/>
  <c r="D36" i="49"/>
  <c r="E16" i="42" s="1"/>
  <c r="E35" i="49"/>
  <c r="D35" i="49"/>
  <c r="E15" i="42" s="1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J6" i="42" s="1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H6" i="42" s="1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B36" i="44"/>
  <c r="E20" i="42" l="1"/>
  <c r="B40" i="49"/>
  <c r="B40" i="50"/>
  <c r="H11" i="42"/>
  <c r="C40" i="50"/>
  <c r="C40" i="49"/>
  <c r="D40" i="49"/>
  <c r="H20" i="42"/>
  <c r="E40" i="49"/>
  <c r="C14" i="42"/>
  <c r="C20" i="42" s="1"/>
  <c r="D14" i="42"/>
  <c r="D20" i="42" s="1"/>
  <c r="B41" i="48"/>
  <c r="D41" i="48"/>
  <c r="C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<sst xmlns="http://schemas.openxmlformats.org/spreadsheetml/2006/main" count="752" uniqueCount="84">
  <si>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</si>
  <si>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</si>
  <si>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</si>
  <si>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</si>
  <si>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</si>
  <si>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</si>
  <si>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</si>
  <si>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</si>
  <si>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</si>
  <si>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</si>
  <si>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</si>
  <si>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</si>
  <si>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</si>
  <si>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</si>
  <si>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</si>
  <si>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</si>
  <si>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</si>
  <si>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</si>
  <si>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</si>
  <si>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</si>
  <si>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</si>
  <si>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</si>
  <si>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</si>
  <si>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</si>
  <si>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</si>
  <si>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</si>
  <si>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</si>
  <si>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</si>
  <si>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</si>
  <si>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</si>
  <si>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</si>
  <si>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</si>
  <si>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</si>
  <si>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</si>
  <si>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</si>
  <si>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</si>
  <si>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</si>
  <si>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Source:  GTAP v8.1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</si>
  <si>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</si>
  <si>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</si>
  <si>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</si>
  <si>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</si>
  <si>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</si>
  <si>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</si>
  <si>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</si>
  <si>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</si>
  <si>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Capital machinery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</si>
  <si>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</si>
  <si>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</si>
  <si>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</si>
  <si>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</si>
  <si>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</si>
  <si>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</si>
  <si>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a-Mach</t>
  </si>
  <si>
    <t>a-OthrMfg</t>
  </si>
  <si>
    <t>a-Const</t>
  </si>
  <si>
    <t>a-OthrSer</t>
  </si>
  <si>
    <t>c-AgrFood</t>
  </si>
  <si>
    <t>c-Energy</t>
  </si>
  <si>
    <t>c-Mach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</si>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</sst>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B2" sqref="B2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83</v>
      </c>
      <c r="C2" s="58" t="s">
        <v>50</v>
      </c>
      <c r="D2" s="59"/>
      <c r="E2" s="59"/>
      <c r="F2" s="59"/>
      <c r="G2" s="59"/>
      <c r="H2" s="59"/>
      <c r="I2" s="59"/>
      <c r="J2" s="59"/>
      <c r="K2" s="2"/>
      <c r="L2" s="2"/>
    </row>
    <row r="3" spans="2:15" ht="33.75" customHeight="1" x14ac:dyDescent="0.25">
      <c r="B3" s="14"/>
      <c r="C3" s="65" t="s">
        <v>5</v>
      </c>
      <c r="D3" s="66"/>
      <c r="E3" s="65" t="s">
        <v>41</v>
      </c>
      <c r="F3" s="67"/>
      <c r="G3" s="66"/>
      <c r="H3" s="65" t="s">
        <v>19</v>
      </c>
      <c r="I3" s="67"/>
      <c r="J3" s="66"/>
      <c r="K3" s="7"/>
      <c r="L3" s="2"/>
    </row>
    <row r="4" spans="2:15" ht="47.25" x14ac:dyDescent="0.25">
      <c r="B4" s="4"/>
      <c r="C4" s="8" t="s">
        <v>40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48</v>
      </c>
      <c r="C5" s="55">
        <f>+'Industry GDP'!B34</f>
        <v>91.206369989999985</v>
      </c>
      <c r="D5" s="55">
        <f>+'Industry GDP'!C34</f>
        <v>6.9488975877622563</v>
      </c>
      <c r="E5" s="54">
        <f>+'Factor shrs in industry cost'!B35</f>
        <v>2.0568109470526159</v>
      </c>
      <c r="F5" s="54">
        <f>+'Factor shrs in industry cost'!B36</f>
        <v>16.621562693505201</v>
      </c>
      <c r="G5" s="54">
        <f>+'Factor shrs in industry cost'!B37</f>
        <v>12.99129651756046</v>
      </c>
      <c r="H5" s="54">
        <f>+'Industry shrs in employment'!B35</f>
        <v>89.226476895961397</v>
      </c>
      <c r="I5" s="54">
        <f>+'Industry shrs in employment'!C35</f>
        <v>6.2841921647725885</v>
      </c>
      <c r="J5" s="54">
        <f>+'Industry shrs in employment'!D35</f>
        <v>5.9108911510522031</v>
      </c>
      <c r="K5" s="7"/>
      <c r="L5" s="2"/>
    </row>
    <row r="6" spans="2:15" ht="15.75" x14ac:dyDescent="0.25">
      <c r="B6" s="6" t="s">
        <v>43</v>
      </c>
      <c r="C6" s="55">
        <f>+'Industry GDP'!B35</f>
        <v>54.552773099999996</v>
      </c>
      <c r="D6" s="55">
        <f>+'Industry GDP'!C35</f>
        <v>4.1563065544862141</v>
      </c>
      <c r="E6" s="54">
        <f>+'Factor shrs in industry cost'!C35</f>
        <v>0.81830034180525402</v>
      </c>
      <c r="F6" s="54">
        <f>+'Factor shrs in industry cost'!C36</f>
        <v>6.3612256637788969</v>
      </c>
      <c r="G6" s="54">
        <f>+'Factor shrs in industry cost'!C37</f>
        <v>18.623908451882304</v>
      </c>
      <c r="H6" s="54">
        <f>+'Industry shrs in employment'!B36</f>
        <v>10.773523104038597</v>
      </c>
      <c r="I6" s="54">
        <f>+'Industry shrs in employment'!C36</f>
        <v>0.89818530788447537</v>
      </c>
      <c r="J6" s="54">
        <f>+'Industry shrs in employment'!D36</f>
        <v>3.2692434414433458</v>
      </c>
      <c r="K6" s="7"/>
      <c r="L6" s="2"/>
    </row>
    <row r="7" spans="2:15" ht="15.75" x14ac:dyDescent="0.25">
      <c r="B7" s="6" t="s">
        <v>46</v>
      </c>
      <c r="C7" s="55">
        <f>+'Industry GDP'!B36</f>
        <v>14.238459000000001</v>
      </c>
      <c r="D7" s="55">
        <f>+'Industry GDP'!C36</f>
        <v>1.0848101224662259</v>
      </c>
      <c r="E7" s="54">
        <f>+'Factor shrs in industry cost'!D35</f>
        <v>0</v>
      </c>
      <c r="F7" s="54">
        <f>+'Factor shrs in industry cost'!D36</f>
        <v>23.106851839459718</v>
      </c>
      <c r="G7" s="54">
        <f>+'Factor shrs in industry cost'!D37</f>
        <v>10.469941164056024</v>
      </c>
      <c r="H7" s="54">
        <f>+'Industry shrs in employment'!B37</f>
        <v>0</v>
      </c>
      <c r="I7" s="54">
        <f>+'Industry shrs in employment'!C37</f>
        <v>1.368231506440593</v>
      </c>
      <c r="J7" s="54">
        <f>+'Industry shrs in employment'!D37</f>
        <v>0.7706265941435404</v>
      </c>
      <c r="K7" s="7"/>
      <c r="L7" s="2"/>
    </row>
    <row r="8" spans="2:15" ht="15.75" x14ac:dyDescent="0.25">
      <c r="B8" s="6" t="s">
        <v>47</v>
      </c>
      <c r="C8" s="55">
        <f>+'Industry GDP'!B37</f>
        <v>135.29604240000003</v>
      </c>
      <c r="D8" s="55">
        <f>+'Industry GDP'!C37</f>
        <v>10.308033778454515</v>
      </c>
      <c r="E8" s="54">
        <f>+'Factor shrs in industry cost'!B38</f>
        <v>0</v>
      </c>
      <c r="F8" s="54">
        <f>+'Factor shrs in industry cost'!E36</f>
        <v>16.687842359865446</v>
      </c>
      <c r="G8" s="54">
        <f>+'Factor shrs in industry cost'!E37</f>
        <v>7.9988860284282026</v>
      </c>
      <c r="H8" s="54">
        <f>+'Industry shrs in employment'!B38</f>
        <v>0</v>
      </c>
      <c r="I8" s="54">
        <f>+'Industry shrs in employment'!C38</f>
        <v>11.597838350908743</v>
      </c>
      <c r="J8" s="54">
        <f>+'Industry shrs in employment'!D38</f>
        <v>6.9107448400320832</v>
      </c>
      <c r="K8" s="7"/>
      <c r="L8" s="2"/>
    </row>
    <row r="9" spans="2:15" ht="15.75" customHeight="1" x14ac:dyDescent="0.25">
      <c r="B9" s="6" t="s">
        <v>44</v>
      </c>
      <c r="C9" s="55">
        <f>+'Industry GDP'!B38</f>
        <v>97.34002000000001</v>
      </c>
      <c r="D9" s="55">
        <f>+'Industry GDP'!C38</f>
        <v>7.4162125983622857</v>
      </c>
      <c r="E9" s="54">
        <f>+'Factor shrs in industry cost'!F35</f>
        <v>0</v>
      </c>
      <c r="F9" s="54">
        <f>+'Factor shrs in industry cost'!F36</f>
        <v>22.810453595211616</v>
      </c>
      <c r="G9" s="54">
        <f>+'Factor shrs in industry cost'!F37</f>
        <v>17.052946361408644</v>
      </c>
      <c r="H9" s="54">
        <f>+'Industry shrs in employment'!B39</f>
        <v>0</v>
      </c>
      <c r="I9" s="54">
        <f>+'Industry shrs in employment'!C39</f>
        <v>7.5328301329655591</v>
      </c>
      <c r="J9" s="54">
        <f>+'Industry shrs in employment'!D39</f>
        <v>7.0008273676721879</v>
      </c>
      <c r="K9" s="2"/>
      <c r="L9" s="2"/>
      <c r="M9" s="3"/>
      <c r="N9" s="3"/>
      <c r="O9" s="3"/>
    </row>
    <row r="10" spans="2:15" ht="18" customHeight="1" x14ac:dyDescent="0.25">
      <c r="B10" s="6" t="s">
        <v>45</v>
      </c>
      <c r="C10" s="55">
        <f>+'Industry GDP'!B39</f>
        <v>919.89639999999997</v>
      </c>
      <c r="D10" s="55">
        <f>+'Industry GDP'!C39</f>
        <v>70.085739358468516</v>
      </c>
      <c r="E10" s="54">
        <f>+'Factor shrs in industry cost'!G35</f>
        <v>0</v>
      </c>
      <c r="F10" s="54">
        <f>+'Factor shrs in industry cost'!G36</f>
        <v>31.881029803015238</v>
      </c>
      <c r="G10" s="54">
        <f>+'Factor shrs in industry cost'!G37</f>
        <v>26.999973126226113</v>
      </c>
      <c r="H10" s="54">
        <f>+'Industry shrs in employment'!B40</f>
        <v>0</v>
      </c>
      <c r="I10" s="54">
        <f>+'Industry shrs in employment'!C40</f>
        <v>72.318722537028037</v>
      </c>
      <c r="J10" s="54">
        <f>+'Industry shrs in employment'!D40</f>
        <v>76.137666605656648</v>
      </c>
      <c r="K10" s="5"/>
    </row>
    <row r="11" spans="2:15" ht="15.75" x14ac:dyDescent="0.25">
      <c r="B11" s="6" t="s">
        <v>0</v>
      </c>
      <c r="C11" s="55">
        <f>+'Industry GDP'!B40</f>
        <v>1312.5300644899999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100</v>
      </c>
      <c r="I11" s="55">
        <f t="shared" ref="I11:J11" si="0">SUM(I5:I10)</f>
        <v>100</v>
      </c>
      <c r="J11" s="55">
        <f t="shared" si="0"/>
        <v>100</v>
      </c>
    </row>
    <row r="12" spans="2:15" ht="15.75" x14ac:dyDescent="0.25">
      <c r="B12" s="15"/>
      <c r="C12" s="61" t="s">
        <v>24</v>
      </c>
      <c r="D12" s="62"/>
      <c r="E12" s="62"/>
      <c r="F12" s="63"/>
      <c r="G12" s="64" t="s">
        <v>26</v>
      </c>
      <c r="H12" s="64"/>
      <c r="I12" s="60" t="s">
        <v>29</v>
      </c>
      <c r="J12" s="60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48</v>
      </c>
      <c r="C14" s="10">
        <f>+'Comm shr in Comm demand'!B34</f>
        <v>10.810518410328415</v>
      </c>
      <c r="D14" s="10">
        <f>+'Comm shr in Comm demand'!C34</f>
        <v>11.846193765694158</v>
      </c>
      <c r="E14" s="10">
        <f>+'Comm shr in Comm demand'!D34</f>
        <v>0.10412841446096548</v>
      </c>
      <c r="F14" s="10">
        <f>+'Comm shr in Comm demand'!E34</f>
        <v>0.22876198956774541</v>
      </c>
      <c r="G14" s="10">
        <f>+'Comm shr in imports and exports'!B34</f>
        <v>10.347543164973107</v>
      </c>
      <c r="H14" s="10">
        <f>+'Comm shr in imports and exports'!C34</f>
        <v>12.314483603738552</v>
      </c>
      <c r="I14" s="10">
        <f>+'Imprt shr of consumption'!B34</f>
        <v>18.252904051779918</v>
      </c>
      <c r="J14" s="10">
        <f>+'Export shr of production'!B34</f>
        <v>23.172181469723792</v>
      </c>
    </row>
    <row r="15" spans="2:15" ht="15.75" x14ac:dyDescent="0.25">
      <c r="B15" s="6" t="s">
        <v>43</v>
      </c>
      <c r="C15" s="10">
        <f>+'Comm shr in Comm demand'!B35</f>
        <v>9.7220920292053208</v>
      </c>
      <c r="D15" s="10">
        <f>+'Comm shr in Comm demand'!C35</f>
        <v>4.3314338724013242</v>
      </c>
      <c r="E15" s="10">
        <f>+'Comm shr in Comm demand'!D35</f>
        <v>2.9462849477682024E-3</v>
      </c>
      <c r="F15" s="10">
        <f>+'Comm shr in Comm demand'!E35</f>
        <v>7.6390782570248603E-2</v>
      </c>
      <c r="G15" s="10">
        <f>+'Comm shr in imports and exports'!B35</f>
        <v>13.389136860563031</v>
      </c>
      <c r="H15" s="10">
        <f>+'Comm shr in imports and exports'!C35</f>
        <v>3.4368792367166501</v>
      </c>
      <c r="I15" s="10">
        <f>+'Imprt shr of consumption'!B35</f>
        <v>33.788755668253437</v>
      </c>
      <c r="J15" s="10">
        <f>+'Export shr of production'!B35</f>
        <v>16.063524511872522</v>
      </c>
    </row>
    <row r="16" spans="2:15" ht="15.75" x14ac:dyDescent="0.25">
      <c r="B16" s="6" t="s">
        <v>46</v>
      </c>
      <c r="C16" s="10">
        <f>+'Comm shr in Comm demand'!B36</f>
        <v>1.8247693813266637</v>
      </c>
      <c r="D16" s="10">
        <f>+'Comm shr in Comm demand'!C36</f>
        <v>0.25988248446033257</v>
      </c>
      <c r="E16" s="10">
        <f>+'Comm shr in Comm demand'!D36</f>
        <v>1.1478516445201006E-3</v>
      </c>
      <c r="F16" s="10">
        <f>+'Comm shr in Comm demand'!E36</f>
        <v>7.5124851465007882</v>
      </c>
      <c r="G16" s="10">
        <f>+'Comm shr in imports and exports'!B36</f>
        <v>5.307671437275828</v>
      </c>
      <c r="H16" s="10">
        <f>+'Comm shr in imports and exports'!C36</f>
        <v>3.935598662604177</v>
      </c>
      <c r="I16" s="10">
        <f>+'Imprt shr of consumption'!B36</f>
        <v>48.490733905265678</v>
      </c>
      <c r="J16" s="10">
        <f>+'Export shr of production'!B36</f>
        <v>43.740634635479672</v>
      </c>
    </row>
    <row r="17" spans="2:10" ht="15.75" x14ac:dyDescent="0.25">
      <c r="B17" s="6" t="s">
        <v>47</v>
      </c>
      <c r="C17" s="10">
        <f>+'Comm shr in Comm demand'!B37</f>
        <v>26.352733672665341</v>
      </c>
      <c r="D17" s="10">
        <f>+'Comm shr in Comm demand'!C37</f>
        <v>11.691949519797737</v>
      </c>
      <c r="E17" s="10">
        <f>+'Comm shr in Comm demand'!D37</f>
        <v>3.1407842385368854</v>
      </c>
      <c r="F17" s="10">
        <f>+'Comm shr in Comm demand'!E37</f>
        <v>17.210919601666141</v>
      </c>
      <c r="G17" s="10">
        <f>+'Comm shr in imports and exports'!B37</f>
        <v>54.183312719989154</v>
      </c>
      <c r="H17" s="10">
        <f>+'Comm shr in imports and exports'!C37</f>
        <v>48.771659221755755</v>
      </c>
      <c r="I17" s="10">
        <f>+'Imprt shr of consumption'!B37</f>
        <v>45.617395514513632</v>
      </c>
      <c r="J17" s="10">
        <f>+'Export shr of production'!B37</f>
        <v>46.172786727072577</v>
      </c>
    </row>
    <row r="18" spans="2:10" ht="15.75" x14ac:dyDescent="0.25">
      <c r="B18" s="6" t="s">
        <v>44</v>
      </c>
      <c r="C18" s="10">
        <f>+'Comm shr in Comm demand'!B38</f>
        <v>5.8246093834218238</v>
      </c>
      <c r="D18" s="10">
        <f>+'Comm shr in Comm demand'!C38</f>
        <v>1.1585563691444301</v>
      </c>
      <c r="E18" s="10">
        <f>+'Comm shr in Comm demand'!D38</f>
        <v>0.78424084053212073</v>
      </c>
      <c r="F18" s="10">
        <f>+'Comm shr in Comm demand'!E38</f>
        <v>53.937537691751928</v>
      </c>
      <c r="G18" s="10">
        <f>+'Comm shr in imports and exports'!B38</f>
        <v>0.13505155114101589</v>
      </c>
      <c r="H18" s="10">
        <f>+'Comm shr in imports and exports'!C38</f>
        <v>0.34134738828694128</v>
      </c>
      <c r="I18" s="10">
        <f>+'Imprt shr of consumption'!B38</f>
        <v>4.2367406650236994</v>
      </c>
      <c r="J18" s="10">
        <f>+'Export shr of production'!B38</f>
        <v>0.67976981046743978</v>
      </c>
    </row>
    <row r="19" spans="2:10" ht="15.75" x14ac:dyDescent="0.25">
      <c r="B19" s="6" t="s">
        <v>45</v>
      </c>
      <c r="C19" s="10">
        <f>+'Comm shr in Comm demand'!B39</f>
        <v>45.465277123052417</v>
      </c>
      <c r="D19" s="10">
        <f>+'Comm shr in Comm demand'!C39</f>
        <v>70.711983988502027</v>
      </c>
      <c r="E19" s="10">
        <f>+'Comm shr in Comm demand'!D39</f>
        <v>95.966752369877739</v>
      </c>
      <c r="F19" s="10">
        <f>+'Comm shr in Comm demand'!E39</f>
        <v>21.033904787943154</v>
      </c>
      <c r="G19" s="10">
        <f>+'Comm shr in imports and exports'!B39</f>
        <v>16.637284266057858</v>
      </c>
      <c r="H19" s="10">
        <f>+'Comm shr in imports and exports'!C39</f>
        <v>31.200031886897911</v>
      </c>
      <c r="I19" s="10">
        <f>+'Imprt shr of consumption'!B39</f>
        <v>4.7084671246231569</v>
      </c>
      <c r="J19" s="10">
        <f>+'Export shr of production'!B39</f>
        <v>9.0454435516379572</v>
      </c>
    </row>
    <row r="20" spans="2:10" ht="15.75" x14ac:dyDescent="0.25">
      <c r="B20" s="6" t="s">
        <v>0</v>
      </c>
      <c r="C20" s="10">
        <f t="shared" ref="C20" si="1">SUM(C14:C19)</f>
        <v>99.999999999999972</v>
      </c>
      <c r="D20" s="10">
        <f t="shared" ref="D20" si="2">SUM(D14:D19)</f>
        <v>100.00000000000001</v>
      </c>
      <c r="E20" s="10">
        <f t="shared" ref="E20" si="3">SUM(E14:E19)</f>
        <v>100</v>
      </c>
      <c r="F20" s="10">
        <f t="shared" ref="F20" si="4">SUM(F14:F19)</f>
        <v>100</v>
      </c>
      <c r="G20" s="10">
        <f t="shared" ref="G20" si="5">SUM(G14:G19)</f>
        <v>100</v>
      </c>
      <c r="H20" s="10">
        <f t="shared" ref="H20" si="6">SUM(H14:H19)</f>
        <v>100</v>
      </c>
      <c r="I20" s="53" t="s">
        <v>22</v>
      </c>
      <c r="J20" s="53" t="s">
        <v>22</v>
      </c>
    </row>
    <row r="21" spans="2:10" ht="15.75" x14ac:dyDescent="0.25">
      <c r="B21" s="12" t="s">
        <v>49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>
      <selection activeCell="E34" sqref="E34"/>
    </sheetView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56" t="s">
        <v>30</v>
      </c>
      <c r="C2" s="57"/>
      <c r="D2" s="57"/>
      <c r="E2" s="57"/>
      <c r="F2" s="57"/>
      <c r="G2" s="57"/>
      <c r="H2" s="56" t="s">
        <v>31</v>
      </c>
      <c r="I2" s="56"/>
      <c r="J2" s="56"/>
      <c r="K2" s="56"/>
      <c r="L2" s="56"/>
      <c r="M2" s="56"/>
      <c r="N2" s="56" t="s">
        <v>32</v>
      </c>
      <c r="O2" s="56"/>
      <c r="P2" s="56"/>
      <c r="Q2" s="56" t="s">
        <v>75</v>
      </c>
      <c r="R2" s="56"/>
      <c r="S2" s="5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229.322</v>
      </c>
      <c r="AC4" s="31">
        <v>229.322</v>
      </c>
    </row>
    <row r="5" spans="1:29" ht="12.75" customHeight="1" x14ac:dyDescent="0.2">
      <c r="A5" s="30" t="s">
        <v>52</v>
      </c>
      <c r="I5">
        <v>92.655100000000004</v>
      </c>
      <c r="AC5" s="31">
        <v>92.655100000000004</v>
      </c>
    </row>
    <row r="6" spans="1:29" x14ac:dyDescent="0.2">
      <c r="A6" s="30" t="s">
        <v>53</v>
      </c>
      <c r="J6">
        <v>38.8538</v>
      </c>
      <c r="AC6" s="31">
        <v>38.8538</v>
      </c>
    </row>
    <row r="7" spans="1:29" x14ac:dyDescent="0.2">
      <c r="A7" s="30" t="s">
        <v>54</v>
      </c>
      <c r="K7">
        <v>456.02600000000001</v>
      </c>
      <c r="AC7" s="31">
        <v>456.02600000000001</v>
      </c>
    </row>
    <row r="8" spans="1:29" x14ac:dyDescent="0.2">
      <c r="A8" s="30" t="s">
        <v>55</v>
      </c>
      <c r="L8">
        <v>216.691</v>
      </c>
      <c r="AC8" s="31">
        <v>216.691</v>
      </c>
    </row>
    <row r="9" spans="1:29" x14ac:dyDescent="0.2">
      <c r="A9" s="30" t="s">
        <v>56</v>
      </c>
      <c r="M9">
        <v>1488.44</v>
      </c>
      <c r="AC9" s="31">
        <v>1488.44</v>
      </c>
    </row>
    <row r="10" spans="1:29" x14ac:dyDescent="0.2">
      <c r="A10" s="30" t="s">
        <v>57</v>
      </c>
      <c r="B10">
        <v>95.428200000000004</v>
      </c>
      <c r="C10">
        <v>0.12581800000000001</v>
      </c>
      <c r="D10">
        <v>1.2095E-2</v>
      </c>
      <c r="E10">
        <v>4.9067999999999996</v>
      </c>
      <c r="F10">
        <v>0.33862999999999999</v>
      </c>
      <c r="G10">
        <v>42.935099999999998</v>
      </c>
      <c r="Y10" s="35">
        <v>93.490499999999997</v>
      </c>
      <c r="Z10" s="35">
        <v>0.26216899999999999</v>
      </c>
      <c r="AA10" s="35">
        <v>0.577538</v>
      </c>
      <c r="AB10">
        <v>53.140099999999997</v>
      </c>
      <c r="AC10" s="31">
        <v>291.21699999999998</v>
      </c>
    </row>
    <row r="11" spans="1:29" x14ac:dyDescent="0.2">
      <c r="A11" s="30" t="s">
        <v>58</v>
      </c>
      <c r="B11">
        <v>5.4168900000000004</v>
      </c>
      <c r="C11">
        <v>49.416800000000002</v>
      </c>
      <c r="D11">
        <v>0.29892999999999997</v>
      </c>
      <c r="E11">
        <v>27.0839</v>
      </c>
      <c r="F11">
        <v>3.3496999999999999</v>
      </c>
      <c r="G11">
        <v>43.707700000000003</v>
      </c>
      <c r="Y11" s="35">
        <v>34.183799999999998</v>
      </c>
      <c r="Z11" s="35">
        <v>7.4180000000000001E-3</v>
      </c>
      <c r="AA11" s="35">
        <v>0.192858</v>
      </c>
      <c r="AB11">
        <v>14.831</v>
      </c>
      <c r="AC11" s="31">
        <v>178.489</v>
      </c>
    </row>
    <row r="12" spans="1:29" x14ac:dyDescent="0.2">
      <c r="A12" s="30" t="s">
        <v>59</v>
      </c>
      <c r="B12">
        <v>2.2498499999999999</v>
      </c>
      <c r="C12">
        <v>1.2098500000000001</v>
      </c>
      <c r="D12">
        <v>3.2885599999999999</v>
      </c>
      <c r="E12">
        <v>8.8828399999999998</v>
      </c>
      <c r="F12">
        <v>2.7181999999999999</v>
      </c>
      <c r="G12">
        <v>5.9145200000000004</v>
      </c>
      <c r="Y12" s="35">
        <v>2.0510000000000002</v>
      </c>
      <c r="Z12" s="35">
        <v>2.8900000000000002E-3</v>
      </c>
      <c r="AA12" s="35">
        <v>18.966200000000001</v>
      </c>
      <c r="AB12">
        <v>16.9831</v>
      </c>
      <c r="AC12" s="31">
        <v>62.267000000000003</v>
      </c>
    </row>
    <row r="13" spans="1:29" ht="12" customHeight="1" x14ac:dyDescent="0.2">
      <c r="A13" s="30" t="s">
        <v>60</v>
      </c>
      <c r="B13">
        <v>13.616300000000001</v>
      </c>
      <c r="C13">
        <v>4.9687000000000001</v>
      </c>
      <c r="D13">
        <v>16.2881</v>
      </c>
      <c r="E13">
        <v>212.126</v>
      </c>
      <c r="F13">
        <v>31.277100000000001</v>
      </c>
      <c r="G13">
        <v>72.134100000000004</v>
      </c>
      <c r="Y13" s="35">
        <v>92.273200000000003</v>
      </c>
      <c r="Z13" s="35">
        <v>7.9077000000000002</v>
      </c>
      <c r="AA13" s="35">
        <v>43.451099999999997</v>
      </c>
      <c r="AB13">
        <v>210.46199999999999</v>
      </c>
      <c r="AC13" s="31">
        <v>704.505</v>
      </c>
    </row>
    <row r="14" spans="1:29" ht="15" customHeight="1" x14ac:dyDescent="0.2">
      <c r="A14" s="30" t="s">
        <v>61</v>
      </c>
      <c r="B14">
        <v>1.2364900000000001</v>
      </c>
      <c r="C14">
        <v>1.0641099999999999</v>
      </c>
      <c r="D14">
        <v>0.14915900000000001</v>
      </c>
      <c r="E14">
        <v>2.6431300000000002</v>
      </c>
      <c r="F14">
        <v>50.589399999999998</v>
      </c>
      <c r="G14">
        <v>21.767099999999999</v>
      </c>
      <c r="Y14" s="35">
        <v>9.1433599999999995</v>
      </c>
      <c r="Z14" s="35">
        <v>1.9745200000000001</v>
      </c>
      <c r="AA14" s="35">
        <v>136.172</v>
      </c>
      <c r="AB14">
        <v>1.4730000000000001</v>
      </c>
      <c r="AC14" s="31">
        <v>226.21199999999999</v>
      </c>
    </row>
    <row r="15" spans="1:29" ht="14.25" customHeight="1" x14ac:dyDescent="0.2">
      <c r="A15" s="30" t="s">
        <v>62</v>
      </c>
      <c r="B15">
        <v>39.385899999999999</v>
      </c>
      <c r="C15">
        <v>11.9293</v>
      </c>
      <c r="D15">
        <v>6.1010400000000002</v>
      </c>
      <c r="E15">
        <v>90.094700000000003</v>
      </c>
      <c r="F15">
        <v>40.042400000000001</v>
      </c>
      <c r="G15">
        <v>416.995</v>
      </c>
      <c r="Y15" s="35">
        <v>558.06100000000004</v>
      </c>
      <c r="Z15" s="35">
        <v>241.62</v>
      </c>
      <c r="AA15" s="35">
        <v>53.102699999999999</v>
      </c>
      <c r="AB15">
        <v>134.636</v>
      </c>
      <c r="AC15" s="31">
        <v>1591.97</v>
      </c>
    </row>
    <row r="16" spans="1:29" x14ac:dyDescent="0.2">
      <c r="A16" s="30" t="s">
        <v>63</v>
      </c>
      <c r="B16">
        <v>6.1038199999999998</v>
      </c>
      <c r="C16">
        <v>0.73699700000000001</v>
      </c>
      <c r="AC16" s="31">
        <v>6.8408100000000003</v>
      </c>
    </row>
    <row r="17" spans="1:29" x14ac:dyDescent="0.2">
      <c r="A17" s="30" t="s">
        <v>64</v>
      </c>
      <c r="B17">
        <v>30.5609</v>
      </c>
      <c r="C17">
        <v>4.3680000000000003</v>
      </c>
      <c r="D17">
        <v>6.6539000000000001</v>
      </c>
      <c r="E17">
        <v>56.401899999999998</v>
      </c>
      <c r="F17">
        <v>36.633200000000002</v>
      </c>
      <c r="G17">
        <v>351.69600000000003</v>
      </c>
      <c r="AC17" s="31">
        <v>486.31400000000002</v>
      </c>
    </row>
    <row r="18" spans="1:29" x14ac:dyDescent="0.2">
      <c r="A18" s="30" t="s">
        <v>65</v>
      </c>
      <c r="B18">
        <v>30.3279</v>
      </c>
      <c r="C18">
        <v>16.774000000000001</v>
      </c>
      <c r="D18">
        <v>3.95397</v>
      </c>
      <c r="E18">
        <v>35.457999999999998</v>
      </c>
      <c r="F18">
        <v>35.920200000000001</v>
      </c>
      <c r="G18">
        <v>390.65100000000001</v>
      </c>
      <c r="AC18" s="31">
        <v>513.08500000000004</v>
      </c>
    </row>
    <row r="19" spans="1:29" x14ac:dyDescent="0.2">
      <c r="A19" s="30" t="s">
        <v>66</v>
      </c>
      <c r="B19">
        <v>-1.3871</v>
      </c>
      <c r="C19">
        <v>2.12E-2</v>
      </c>
      <c r="AC19" s="31">
        <v>-1.3658999999999999</v>
      </c>
    </row>
    <row r="20" spans="1:29" x14ac:dyDescent="0.2">
      <c r="A20" s="30" t="s">
        <v>67</v>
      </c>
      <c r="B20">
        <v>7.556</v>
      </c>
      <c r="C20">
        <v>1.526</v>
      </c>
      <c r="D20">
        <v>2.3239899999999998</v>
      </c>
      <c r="E20">
        <v>19.699000000000002</v>
      </c>
      <c r="F20">
        <v>12.795</v>
      </c>
      <c r="G20">
        <v>122.834</v>
      </c>
      <c r="AC20" s="31">
        <v>166.73400000000001</v>
      </c>
    </row>
    <row r="21" spans="1:29" x14ac:dyDescent="0.2">
      <c r="A21" s="30" t="s">
        <v>68</v>
      </c>
      <c r="B21">
        <v>-0.535999</v>
      </c>
      <c r="C21">
        <v>0.48200100000000001</v>
      </c>
      <c r="D21">
        <v>0.114</v>
      </c>
      <c r="E21">
        <v>1.0189999999999999</v>
      </c>
      <c r="F21">
        <v>1.032</v>
      </c>
      <c r="G21">
        <v>11.227399999999999</v>
      </c>
      <c r="AC21" s="31">
        <v>13.3384</v>
      </c>
    </row>
    <row r="22" spans="1:29" x14ac:dyDescent="0.2">
      <c r="A22" s="30" t="s">
        <v>69</v>
      </c>
      <c r="H22">
        <v>18.440000000000001</v>
      </c>
      <c r="I22">
        <v>30.4831</v>
      </c>
      <c r="J22">
        <v>1.4430000000000001</v>
      </c>
      <c r="K22">
        <v>23.010999999999999</v>
      </c>
      <c r="L22">
        <v>8.96462</v>
      </c>
      <c r="M22">
        <v>34.908999999999999</v>
      </c>
      <c r="AC22" s="31">
        <v>117.251</v>
      </c>
    </row>
    <row r="23" spans="1:29" x14ac:dyDescent="0.2">
      <c r="A23" s="30" t="s">
        <v>70</v>
      </c>
      <c r="B23">
        <v>-0.63700000000000001</v>
      </c>
      <c r="C23">
        <v>3.2300000000000002E-2</v>
      </c>
      <c r="D23">
        <v>-0.33</v>
      </c>
      <c r="E23">
        <v>-2.2890000000000001</v>
      </c>
      <c r="F23">
        <v>1.9950000000000001</v>
      </c>
      <c r="G23">
        <v>8.5790000000000006</v>
      </c>
      <c r="AC23" s="31">
        <v>7.3502999999999998</v>
      </c>
    </row>
    <row r="24" spans="1:29" x14ac:dyDescent="0.2">
      <c r="A24" s="30" t="s">
        <v>71</v>
      </c>
      <c r="H24" s="35">
        <v>0.77903900000000004</v>
      </c>
      <c r="I24" s="35">
        <v>7.6500399999999996E-2</v>
      </c>
      <c r="J24" s="35">
        <v>6.7800299999999994E-2</v>
      </c>
      <c r="K24" s="35">
        <v>1.8982300000000001</v>
      </c>
      <c r="L24" s="35"/>
      <c r="M24" s="35"/>
      <c r="AC24" s="31">
        <v>2.8215699999999999</v>
      </c>
    </row>
    <row r="25" spans="1:29" x14ac:dyDescent="0.2">
      <c r="A25" s="30" t="s">
        <v>72</v>
      </c>
      <c r="H25">
        <v>-1.19001E-3</v>
      </c>
      <c r="I25">
        <v>5.2674699999999998E-2</v>
      </c>
      <c r="J25">
        <v>1.1798700000000001E-2</v>
      </c>
      <c r="K25">
        <v>9.7912399999999997E-2</v>
      </c>
      <c r="AC25" s="31">
        <v>0.16119600000000001</v>
      </c>
    </row>
    <row r="26" spans="1:29" x14ac:dyDescent="0.2">
      <c r="A26" s="30" t="s">
        <v>34</v>
      </c>
      <c r="Y26">
        <v>126.309</v>
      </c>
      <c r="AC26" s="31">
        <v>126.309</v>
      </c>
    </row>
    <row r="27" spans="1:29" x14ac:dyDescent="0.2">
      <c r="A27" s="30" t="s">
        <v>35</v>
      </c>
      <c r="N27">
        <v>6.8408100000000003</v>
      </c>
      <c r="O27">
        <v>486.31400000000002</v>
      </c>
      <c r="P27">
        <v>513.08500000000004</v>
      </c>
      <c r="AC27" s="31">
        <v>1006.24</v>
      </c>
    </row>
    <row r="28" spans="1:29" ht="14.25" customHeight="1" x14ac:dyDescent="0.2">
      <c r="A28" s="30" t="s">
        <v>73</v>
      </c>
      <c r="Q28">
        <v>-1.3658999999999999</v>
      </c>
      <c r="R28">
        <v>166.73400000000001</v>
      </c>
      <c r="S28">
        <v>13.3384</v>
      </c>
      <c r="T28">
        <v>117.251</v>
      </c>
      <c r="U28">
        <v>7.3502999999999998</v>
      </c>
      <c r="V28">
        <v>2.8215699999999999</v>
      </c>
      <c r="W28">
        <v>0.16119600000000001</v>
      </c>
      <c r="X28">
        <v>126.309</v>
      </c>
      <c r="AC28" s="31">
        <v>432.59899999999999</v>
      </c>
    </row>
    <row r="29" spans="1:29" x14ac:dyDescent="0.2">
      <c r="A29" s="30" t="s">
        <v>74</v>
      </c>
      <c r="Y29">
        <v>90.728399999999993</v>
      </c>
      <c r="Z29">
        <v>180.82400000000001</v>
      </c>
      <c r="AB29">
        <v>-19.09</v>
      </c>
      <c r="AC29" s="31">
        <v>252.46299999999999</v>
      </c>
    </row>
    <row r="30" spans="1:29" x14ac:dyDescent="0.2">
      <c r="A30" s="30" t="s">
        <v>36</v>
      </c>
      <c r="H30" s="35">
        <v>42.676900000000003</v>
      </c>
      <c r="I30" s="35">
        <v>55.221499999999999</v>
      </c>
      <c r="J30" s="35">
        <v>21.890699999999999</v>
      </c>
      <c r="K30" s="35">
        <v>223.471</v>
      </c>
      <c r="L30" s="35">
        <v>0.55700000000000005</v>
      </c>
      <c r="M30" s="35">
        <v>68.617999999999995</v>
      </c>
      <c r="AB30">
        <v>14.505000000000001</v>
      </c>
      <c r="AC30" s="31">
        <v>426.94099999999997</v>
      </c>
    </row>
    <row r="31" spans="1:29" x14ac:dyDescent="0.2">
      <c r="A31" s="32" t="s">
        <v>42</v>
      </c>
      <c r="B31" s="33">
        <v>229.322</v>
      </c>
      <c r="C31" s="33">
        <v>92.655100000000004</v>
      </c>
      <c r="D31" s="33">
        <v>38.8538</v>
      </c>
      <c r="E31" s="33">
        <v>456.02600000000001</v>
      </c>
      <c r="F31" s="33">
        <v>216.691</v>
      </c>
      <c r="G31" s="33">
        <v>1488.44</v>
      </c>
      <c r="H31" s="33">
        <v>291.21699999999998</v>
      </c>
      <c r="I31" s="33">
        <v>178.489</v>
      </c>
      <c r="J31" s="33">
        <v>62.267000000000003</v>
      </c>
      <c r="K31" s="33">
        <v>704.505</v>
      </c>
      <c r="L31" s="33">
        <v>226.21199999999999</v>
      </c>
      <c r="M31" s="33">
        <v>1591.97</v>
      </c>
      <c r="N31" s="33">
        <v>6.8408100000000003</v>
      </c>
      <c r="O31" s="33">
        <v>486.31400000000002</v>
      </c>
      <c r="P31" s="33">
        <v>513.08500000000004</v>
      </c>
      <c r="Q31" s="33">
        <v>-1.3658999999999999</v>
      </c>
      <c r="R31" s="33">
        <v>166.73400000000001</v>
      </c>
      <c r="S31" s="33">
        <v>13.3384</v>
      </c>
      <c r="T31" s="33">
        <v>117.251</v>
      </c>
      <c r="U31" s="33">
        <v>7.3502999999999998</v>
      </c>
      <c r="V31" s="33">
        <v>2.8215699999999999</v>
      </c>
      <c r="W31" s="33">
        <v>0.16119600000000001</v>
      </c>
      <c r="X31" s="33">
        <v>126.309</v>
      </c>
      <c r="Y31" s="33">
        <v>1006.24</v>
      </c>
      <c r="Z31" s="33">
        <v>432.59899999999999</v>
      </c>
      <c r="AA31" s="33">
        <v>252.46299999999999</v>
      </c>
      <c r="AB31" s="33">
        <v>426.94099999999997</v>
      </c>
      <c r="AC31" s="34">
        <v>9133.73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18.252904051779918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33.788755668253437</v>
      </c>
    </row>
    <row r="36" spans="1:2" x14ac:dyDescent="0.2">
      <c r="A36" s="36" t="str">
        <f t="shared" si="0"/>
        <v>c-Mach</v>
      </c>
      <c r="B36" s="44">
        <f>+(J24+J30)/SUM(Y12:AA12,B12:G12)*100</f>
        <v>48.490733905265678</v>
      </c>
    </row>
    <row r="37" spans="1:2" x14ac:dyDescent="0.2">
      <c r="A37" s="36" t="str">
        <f t="shared" si="0"/>
        <v>c-OthrMfg</v>
      </c>
      <c r="B37" s="44">
        <f>+(K24+K30)/SUM(Y13:AA13,B13:G13)*100</f>
        <v>45.617395514513632</v>
      </c>
    </row>
    <row r="38" spans="1:2" x14ac:dyDescent="0.2">
      <c r="A38" s="36" t="str">
        <f t="shared" si="0"/>
        <v>c-Const</v>
      </c>
      <c r="B38" s="44">
        <f>+(L22+L30)/SUM(Y14:AA14,B14:G14)*100</f>
        <v>4.2367406650236994</v>
      </c>
    </row>
    <row r="39" spans="1:2" x14ac:dyDescent="0.2">
      <c r="A39" s="36" t="str">
        <f t="shared" si="0"/>
        <v>c-OthrSer</v>
      </c>
      <c r="B39" s="44">
        <f>+(M24+M30)/SUM(Y15:AA15,B15:G15)*100</f>
        <v>4.7084671246231569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E34" sqref="E34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56" t="s">
        <v>30</v>
      </c>
      <c r="C2" s="57"/>
      <c r="D2" s="57"/>
      <c r="E2" s="57"/>
      <c r="F2" s="57"/>
      <c r="G2" s="57"/>
      <c r="H2" s="56" t="s">
        <v>31</v>
      </c>
      <c r="I2" s="56"/>
      <c r="J2" s="56"/>
      <c r="K2" s="56"/>
      <c r="L2" s="56"/>
      <c r="M2" s="56"/>
      <c r="N2" s="56" t="s">
        <v>32</v>
      </c>
      <c r="O2" s="56"/>
      <c r="P2" s="56"/>
      <c r="Q2" s="56" t="s">
        <v>75</v>
      </c>
      <c r="R2" s="56"/>
      <c r="S2" s="5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ht="12.75" customHeight="1" x14ac:dyDescent="0.2">
      <c r="A4" s="30" t="s">
        <v>51</v>
      </c>
      <c r="H4">
        <v>229.322</v>
      </c>
      <c r="AC4" s="31">
        <v>229.322</v>
      </c>
    </row>
    <row r="5" spans="1:29" x14ac:dyDescent="0.2">
      <c r="A5" s="30" t="s">
        <v>52</v>
      </c>
      <c r="I5">
        <v>92.655100000000004</v>
      </c>
      <c r="AC5" s="31">
        <v>92.655100000000004</v>
      </c>
    </row>
    <row r="6" spans="1:29" x14ac:dyDescent="0.2">
      <c r="A6" s="30" t="s">
        <v>53</v>
      </c>
      <c r="J6">
        <v>38.8538</v>
      </c>
      <c r="AC6" s="31">
        <v>38.8538</v>
      </c>
    </row>
    <row r="7" spans="1:29" x14ac:dyDescent="0.2">
      <c r="A7" s="30" t="s">
        <v>54</v>
      </c>
      <c r="K7">
        <v>456.02600000000001</v>
      </c>
      <c r="AC7" s="31">
        <v>456.02600000000001</v>
      </c>
    </row>
    <row r="8" spans="1:29" x14ac:dyDescent="0.2">
      <c r="A8" s="30" t="s">
        <v>55</v>
      </c>
      <c r="L8">
        <v>216.691</v>
      </c>
      <c r="AC8" s="31">
        <v>216.691</v>
      </c>
    </row>
    <row r="9" spans="1:29" x14ac:dyDescent="0.2">
      <c r="A9" s="30" t="s">
        <v>56</v>
      </c>
      <c r="M9">
        <v>1488.44</v>
      </c>
      <c r="AC9" s="31">
        <v>1488.44</v>
      </c>
    </row>
    <row r="10" spans="1:29" x14ac:dyDescent="0.2">
      <c r="A10" s="30" t="s">
        <v>57</v>
      </c>
      <c r="B10">
        <v>95.428200000000004</v>
      </c>
      <c r="C10">
        <v>0.12581800000000001</v>
      </c>
      <c r="D10">
        <v>1.2095E-2</v>
      </c>
      <c r="E10">
        <v>4.9067999999999996</v>
      </c>
      <c r="F10">
        <v>0.33862999999999999</v>
      </c>
      <c r="G10">
        <v>42.935099999999998</v>
      </c>
      <c r="Y10">
        <v>93.490499999999997</v>
      </c>
      <c r="Z10">
        <v>0.26216899999999999</v>
      </c>
      <c r="AA10">
        <v>0.577538</v>
      </c>
      <c r="AB10">
        <v>53.140099999999997</v>
      </c>
      <c r="AC10" s="31">
        <v>291.21699999999998</v>
      </c>
    </row>
    <row r="11" spans="1:29" x14ac:dyDescent="0.2">
      <c r="A11" s="30" t="s">
        <v>58</v>
      </c>
      <c r="B11">
        <v>5.4168900000000004</v>
      </c>
      <c r="C11">
        <v>49.416800000000002</v>
      </c>
      <c r="D11">
        <v>0.29892999999999997</v>
      </c>
      <c r="E11">
        <v>27.0839</v>
      </c>
      <c r="F11">
        <v>3.3496999999999999</v>
      </c>
      <c r="G11">
        <v>43.707700000000003</v>
      </c>
      <c r="Y11">
        <v>34.183799999999998</v>
      </c>
      <c r="Z11">
        <v>7.4180000000000001E-3</v>
      </c>
      <c r="AA11">
        <v>0.192858</v>
      </c>
      <c r="AB11">
        <v>14.831</v>
      </c>
      <c r="AC11" s="31">
        <v>178.489</v>
      </c>
    </row>
    <row r="12" spans="1:29" x14ac:dyDescent="0.2">
      <c r="A12" s="30" t="s">
        <v>59</v>
      </c>
      <c r="B12">
        <v>2.2498499999999999</v>
      </c>
      <c r="C12">
        <v>1.2098500000000001</v>
      </c>
      <c r="D12">
        <v>3.2885599999999999</v>
      </c>
      <c r="E12">
        <v>8.8828399999999998</v>
      </c>
      <c r="F12">
        <v>2.7181999999999999</v>
      </c>
      <c r="G12">
        <v>5.9145200000000004</v>
      </c>
      <c r="Y12">
        <v>2.0510000000000002</v>
      </c>
      <c r="Z12">
        <v>2.8900000000000002E-3</v>
      </c>
      <c r="AA12">
        <v>18.966200000000001</v>
      </c>
      <c r="AB12">
        <v>16.9831</v>
      </c>
      <c r="AC12" s="31">
        <v>62.267000000000003</v>
      </c>
    </row>
    <row r="13" spans="1:29" x14ac:dyDescent="0.2">
      <c r="A13" s="30" t="s">
        <v>60</v>
      </c>
      <c r="B13">
        <v>13.616300000000001</v>
      </c>
      <c r="C13">
        <v>4.9687000000000001</v>
      </c>
      <c r="D13">
        <v>16.2881</v>
      </c>
      <c r="E13">
        <v>212.126</v>
      </c>
      <c r="F13">
        <v>31.277100000000001</v>
      </c>
      <c r="G13">
        <v>72.134100000000004</v>
      </c>
      <c r="Y13">
        <v>92.273200000000003</v>
      </c>
      <c r="Z13">
        <v>7.9077000000000002</v>
      </c>
      <c r="AA13">
        <v>43.451099999999997</v>
      </c>
      <c r="AB13">
        <v>210.46199999999999</v>
      </c>
      <c r="AC13" s="31">
        <v>704.505</v>
      </c>
    </row>
    <row r="14" spans="1:29" x14ac:dyDescent="0.2">
      <c r="A14" s="30" t="s">
        <v>61</v>
      </c>
      <c r="B14">
        <v>1.2364900000000001</v>
      </c>
      <c r="C14">
        <v>1.0641099999999999</v>
      </c>
      <c r="D14">
        <v>0.14915900000000001</v>
      </c>
      <c r="E14">
        <v>2.6431300000000002</v>
      </c>
      <c r="F14">
        <v>50.589399999999998</v>
      </c>
      <c r="G14">
        <v>21.767099999999999</v>
      </c>
      <c r="Y14">
        <v>9.1433599999999995</v>
      </c>
      <c r="Z14">
        <v>1.9745200000000001</v>
      </c>
      <c r="AA14">
        <v>136.172</v>
      </c>
      <c r="AB14">
        <v>1.4730000000000001</v>
      </c>
      <c r="AC14" s="31">
        <v>226.21199999999999</v>
      </c>
    </row>
    <row r="15" spans="1:29" x14ac:dyDescent="0.2">
      <c r="A15" s="30" t="s">
        <v>62</v>
      </c>
      <c r="B15">
        <v>39.385899999999999</v>
      </c>
      <c r="C15">
        <v>11.9293</v>
      </c>
      <c r="D15">
        <v>6.1010400000000002</v>
      </c>
      <c r="E15">
        <v>90.094700000000003</v>
      </c>
      <c r="F15">
        <v>40.042400000000001</v>
      </c>
      <c r="G15">
        <v>416.995</v>
      </c>
      <c r="Y15">
        <v>558.06100000000004</v>
      </c>
      <c r="Z15">
        <v>241.62</v>
      </c>
      <c r="AA15">
        <v>53.102699999999999</v>
      </c>
      <c r="AB15">
        <v>134.636</v>
      </c>
      <c r="AC15" s="31">
        <v>1591.97</v>
      </c>
    </row>
    <row r="16" spans="1:29" x14ac:dyDescent="0.2">
      <c r="A16" s="30" t="s">
        <v>63</v>
      </c>
      <c r="B16" s="35">
        <v>6.1038199999999998</v>
      </c>
      <c r="C16" s="35">
        <v>0.73699700000000001</v>
      </c>
      <c r="D16" s="35"/>
      <c r="E16" s="35"/>
      <c r="F16" s="35"/>
      <c r="G16" s="35"/>
      <c r="AC16" s="31">
        <v>6.8408100000000003</v>
      </c>
    </row>
    <row r="17" spans="1:29" x14ac:dyDescent="0.2">
      <c r="A17" s="30" t="s">
        <v>64</v>
      </c>
      <c r="B17" s="35">
        <v>30.5609</v>
      </c>
      <c r="C17" s="35">
        <v>4.3680000000000003</v>
      </c>
      <c r="D17" s="35">
        <v>6.6539000000000001</v>
      </c>
      <c r="E17" s="35">
        <v>56.401899999999998</v>
      </c>
      <c r="F17" s="35">
        <v>36.633200000000002</v>
      </c>
      <c r="G17" s="35">
        <v>351.69600000000003</v>
      </c>
      <c r="AC17" s="31">
        <v>486.31400000000002</v>
      </c>
    </row>
    <row r="18" spans="1:29" ht="15.75" customHeight="1" x14ac:dyDescent="0.2">
      <c r="A18" s="30" t="s">
        <v>65</v>
      </c>
      <c r="B18" s="35">
        <v>30.3279</v>
      </c>
      <c r="C18" s="35">
        <v>16.774000000000001</v>
      </c>
      <c r="D18" s="35">
        <v>3.95397</v>
      </c>
      <c r="E18" s="35">
        <v>35.457999999999998</v>
      </c>
      <c r="F18" s="35">
        <v>35.920200000000001</v>
      </c>
      <c r="G18" s="35">
        <v>390.65100000000001</v>
      </c>
      <c r="AC18" s="31">
        <v>513.08500000000004</v>
      </c>
    </row>
    <row r="19" spans="1:29" ht="15" customHeight="1" x14ac:dyDescent="0.2">
      <c r="A19" s="30" t="s">
        <v>66</v>
      </c>
      <c r="B19" s="35">
        <v>-1.3871</v>
      </c>
      <c r="C19" s="35">
        <v>2.12E-2</v>
      </c>
      <c r="D19" s="35"/>
      <c r="E19" s="35"/>
      <c r="F19" s="35"/>
      <c r="G19" s="35"/>
      <c r="AC19" s="31">
        <v>-1.3658999999999999</v>
      </c>
    </row>
    <row r="20" spans="1:29" ht="12" customHeight="1" x14ac:dyDescent="0.2">
      <c r="A20" s="30" t="s">
        <v>67</v>
      </c>
      <c r="B20" s="35">
        <v>7.556</v>
      </c>
      <c r="C20" s="35">
        <v>1.526</v>
      </c>
      <c r="D20" s="35">
        <v>2.3239899999999998</v>
      </c>
      <c r="E20" s="35">
        <v>19.699000000000002</v>
      </c>
      <c r="F20" s="35">
        <v>12.795</v>
      </c>
      <c r="G20" s="35">
        <v>122.834</v>
      </c>
      <c r="AC20" s="31">
        <v>166.73400000000001</v>
      </c>
    </row>
    <row r="21" spans="1:29" ht="15.75" customHeight="1" x14ac:dyDescent="0.2">
      <c r="A21" s="30" t="s">
        <v>68</v>
      </c>
      <c r="B21" s="35">
        <v>-0.535999</v>
      </c>
      <c r="C21" s="35">
        <v>0.48200100000000001</v>
      </c>
      <c r="D21" s="35">
        <v>0.114</v>
      </c>
      <c r="E21" s="35">
        <v>1.0189999999999999</v>
      </c>
      <c r="F21" s="35">
        <v>1.032</v>
      </c>
      <c r="G21" s="35">
        <v>11.227399999999999</v>
      </c>
      <c r="AC21" s="31">
        <v>13.3384</v>
      </c>
    </row>
    <row r="22" spans="1:29" ht="15.75" customHeight="1" x14ac:dyDescent="0.2">
      <c r="A22" s="30" t="s">
        <v>69</v>
      </c>
      <c r="H22" s="35">
        <v>18.440000000000001</v>
      </c>
      <c r="I22" s="35">
        <v>30.4831</v>
      </c>
      <c r="J22" s="35">
        <v>1.4430000000000001</v>
      </c>
      <c r="K22" s="35">
        <v>23.010999999999999</v>
      </c>
      <c r="L22" s="35">
        <v>8.96462</v>
      </c>
      <c r="M22" s="35">
        <v>34.908999999999999</v>
      </c>
      <c r="AC22" s="31">
        <v>117.251</v>
      </c>
    </row>
    <row r="23" spans="1:29" ht="16.5" customHeight="1" x14ac:dyDescent="0.2">
      <c r="A23" s="30" t="s">
        <v>70</v>
      </c>
      <c r="B23" s="35">
        <v>-0.63700000000000001</v>
      </c>
      <c r="C23" s="35">
        <v>3.2300000000000002E-2</v>
      </c>
      <c r="D23" s="35">
        <v>-0.33</v>
      </c>
      <c r="E23" s="35">
        <v>-2.2890000000000001</v>
      </c>
      <c r="F23" s="35">
        <v>1.9950000000000001</v>
      </c>
      <c r="G23" s="35">
        <v>8.5790000000000006</v>
      </c>
      <c r="AC23" s="31">
        <v>7.3502999999999998</v>
      </c>
    </row>
    <row r="24" spans="1:29" x14ac:dyDescent="0.2">
      <c r="A24" s="30" t="s">
        <v>71</v>
      </c>
      <c r="H24" s="35">
        <v>0.77903900000000004</v>
      </c>
      <c r="I24" s="35">
        <v>7.6500399999999996E-2</v>
      </c>
      <c r="J24" s="35">
        <v>6.7800299999999994E-2</v>
      </c>
      <c r="K24" s="35">
        <v>1.8982300000000001</v>
      </c>
      <c r="L24" s="35"/>
      <c r="M24" s="35"/>
      <c r="AC24" s="31">
        <v>2.8215699999999999</v>
      </c>
    </row>
    <row r="25" spans="1:29" x14ac:dyDescent="0.2">
      <c r="A25" s="30" t="s">
        <v>72</v>
      </c>
      <c r="H25" s="35">
        <v>-1.19001E-3</v>
      </c>
      <c r="I25" s="35">
        <v>5.2674699999999998E-2</v>
      </c>
      <c r="J25" s="35">
        <v>1.1798700000000001E-2</v>
      </c>
      <c r="K25" s="35">
        <v>9.7912399999999997E-2</v>
      </c>
      <c r="L25" s="35"/>
      <c r="M25" s="35"/>
      <c r="AC25" s="31">
        <v>0.16119600000000001</v>
      </c>
    </row>
    <row r="26" spans="1:29" x14ac:dyDescent="0.2">
      <c r="A26" s="30" t="s">
        <v>34</v>
      </c>
      <c r="Y26" s="35">
        <v>126.309</v>
      </c>
      <c r="AC26" s="31">
        <v>126.309</v>
      </c>
    </row>
    <row r="27" spans="1:29" x14ac:dyDescent="0.2">
      <c r="A27" s="30" t="s">
        <v>35</v>
      </c>
      <c r="N27">
        <v>6.8408100000000003</v>
      </c>
      <c r="O27">
        <v>486.31400000000002</v>
      </c>
      <c r="P27">
        <v>513.08500000000004</v>
      </c>
      <c r="AC27" s="31">
        <v>1006.24</v>
      </c>
    </row>
    <row r="28" spans="1:29" x14ac:dyDescent="0.2">
      <c r="A28" s="30" t="s">
        <v>73</v>
      </c>
      <c r="Q28">
        <v>-1.3658999999999999</v>
      </c>
      <c r="R28">
        <v>166.73400000000001</v>
      </c>
      <c r="S28">
        <v>13.3384</v>
      </c>
      <c r="T28">
        <v>117.251</v>
      </c>
      <c r="U28">
        <v>7.3502999999999998</v>
      </c>
      <c r="V28">
        <v>2.8215699999999999</v>
      </c>
      <c r="W28">
        <v>0.16119600000000001</v>
      </c>
      <c r="X28">
        <v>126.309</v>
      </c>
      <c r="AC28" s="31">
        <v>432.59899999999999</v>
      </c>
    </row>
    <row r="29" spans="1:29" x14ac:dyDescent="0.2">
      <c r="A29" s="30" t="s">
        <v>74</v>
      </c>
      <c r="Y29">
        <v>90.728399999999993</v>
      </c>
      <c r="Z29">
        <v>180.82400000000001</v>
      </c>
      <c r="AB29">
        <v>-19.09</v>
      </c>
      <c r="AC29" s="31">
        <v>252.46299999999999</v>
      </c>
    </row>
    <row r="30" spans="1:29" x14ac:dyDescent="0.2">
      <c r="A30" s="30" t="s">
        <v>36</v>
      </c>
      <c r="H30">
        <v>42.676900000000003</v>
      </c>
      <c r="I30">
        <v>55.221499999999999</v>
      </c>
      <c r="J30">
        <v>21.890699999999999</v>
      </c>
      <c r="K30">
        <v>223.471</v>
      </c>
      <c r="L30">
        <v>0.55700000000000005</v>
      </c>
      <c r="M30">
        <v>68.617999999999995</v>
      </c>
      <c r="AB30">
        <v>14.505000000000001</v>
      </c>
      <c r="AC30" s="31">
        <v>426.94099999999997</v>
      </c>
    </row>
    <row r="31" spans="1:29" x14ac:dyDescent="0.2">
      <c r="A31" s="32" t="s">
        <v>42</v>
      </c>
      <c r="B31" s="33">
        <v>229.322</v>
      </c>
      <c r="C31" s="33">
        <v>92.655100000000004</v>
      </c>
      <c r="D31" s="33">
        <v>38.8538</v>
      </c>
      <c r="E31" s="33">
        <v>456.02600000000001</v>
      </c>
      <c r="F31" s="33">
        <v>216.691</v>
      </c>
      <c r="G31" s="33">
        <v>1488.44</v>
      </c>
      <c r="H31" s="33">
        <v>291.21699999999998</v>
      </c>
      <c r="I31" s="33">
        <v>178.489</v>
      </c>
      <c r="J31" s="33">
        <v>62.267000000000003</v>
      </c>
      <c r="K31" s="33">
        <v>704.505</v>
      </c>
      <c r="L31" s="33">
        <v>226.21199999999999</v>
      </c>
      <c r="M31" s="33">
        <v>1591.97</v>
      </c>
      <c r="N31" s="33">
        <v>6.8408100000000003</v>
      </c>
      <c r="O31" s="33">
        <v>486.31400000000002</v>
      </c>
      <c r="P31" s="33">
        <v>513.08500000000004</v>
      </c>
      <c r="Q31" s="33">
        <v>-1.3658999999999999</v>
      </c>
      <c r="R31" s="33">
        <v>166.73400000000001</v>
      </c>
      <c r="S31" s="33">
        <v>13.3384</v>
      </c>
      <c r="T31" s="33">
        <v>117.251</v>
      </c>
      <c r="U31" s="33">
        <v>7.3502999999999998</v>
      </c>
      <c r="V31" s="33">
        <v>2.8215699999999999</v>
      </c>
      <c r="W31" s="33">
        <v>0.16119600000000001</v>
      </c>
      <c r="X31" s="33">
        <v>126.309</v>
      </c>
      <c r="Y31" s="33">
        <v>1006.24</v>
      </c>
      <c r="Z31" s="33">
        <v>432.59899999999999</v>
      </c>
      <c r="AA31" s="33">
        <v>252.46299999999999</v>
      </c>
      <c r="AB31" s="33">
        <v>426.94099999999997</v>
      </c>
      <c r="AC31" s="34">
        <v>9133.73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38</v>
      </c>
      <c r="B35" s="25">
        <f>SUM(B16:G18)-Y26</f>
        <v>879.93078700000001</v>
      </c>
    </row>
    <row r="36" spans="1:2" x14ac:dyDescent="0.2">
      <c r="A36" s="26" t="s">
        <v>15</v>
      </c>
      <c r="B36" s="27">
        <f>SUM(B19:G21,H22:M22,B23:G23,H24:K25,Y26)</f>
        <v>432.59927749000008</v>
      </c>
    </row>
    <row r="37" spans="1:2" ht="13.5" thickBot="1" x14ac:dyDescent="0.25">
      <c r="A37" s="28" t="s">
        <v>5</v>
      </c>
      <c r="B37" s="29">
        <f>SUM(B35:B36)</f>
        <v>1312.5300644900001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E34" sqref="E34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56" t="s">
        <v>30</v>
      </c>
      <c r="C2" s="57"/>
      <c r="D2" s="57"/>
      <c r="E2" s="57"/>
      <c r="F2" s="57"/>
      <c r="G2" s="57"/>
      <c r="H2" s="56" t="s">
        <v>31</v>
      </c>
      <c r="I2" s="56"/>
      <c r="J2" s="56"/>
      <c r="K2" s="56"/>
      <c r="L2" s="56"/>
      <c r="M2" s="56"/>
      <c r="N2" s="56" t="s">
        <v>32</v>
      </c>
      <c r="O2" s="56"/>
      <c r="P2" s="56"/>
      <c r="Q2" s="56" t="s">
        <v>75</v>
      </c>
      <c r="R2" s="56"/>
      <c r="S2" s="5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229.322</v>
      </c>
      <c r="AC4" s="31">
        <v>229.322</v>
      </c>
    </row>
    <row r="5" spans="1:29" x14ac:dyDescent="0.2">
      <c r="A5" s="30" t="s">
        <v>52</v>
      </c>
      <c r="I5">
        <v>92.655100000000004</v>
      </c>
      <c r="AC5" s="31">
        <v>92.655100000000004</v>
      </c>
    </row>
    <row r="6" spans="1:29" x14ac:dyDescent="0.2">
      <c r="A6" s="30" t="s">
        <v>53</v>
      </c>
      <c r="J6">
        <v>38.8538</v>
      </c>
      <c r="AC6" s="31">
        <v>38.8538</v>
      </c>
    </row>
    <row r="7" spans="1:29" x14ac:dyDescent="0.2">
      <c r="A7" s="30" t="s">
        <v>54</v>
      </c>
      <c r="K7">
        <v>456.02600000000001</v>
      </c>
      <c r="AC7" s="31">
        <v>456.02600000000001</v>
      </c>
    </row>
    <row r="8" spans="1:29" x14ac:dyDescent="0.2">
      <c r="A8" s="30" t="s">
        <v>55</v>
      </c>
      <c r="L8">
        <v>216.691</v>
      </c>
      <c r="AC8" s="31">
        <v>216.691</v>
      </c>
    </row>
    <row r="9" spans="1:29" x14ac:dyDescent="0.2">
      <c r="A9" s="30" t="s">
        <v>56</v>
      </c>
      <c r="M9">
        <v>1488.44</v>
      </c>
      <c r="AC9" s="31">
        <v>1488.44</v>
      </c>
    </row>
    <row r="10" spans="1:29" ht="12.75" customHeight="1" x14ac:dyDescent="0.2">
      <c r="A10" s="30" t="s">
        <v>57</v>
      </c>
      <c r="B10">
        <v>95.428200000000004</v>
      </c>
      <c r="C10">
        <v>0.12581800000000001</v>
      </c>
      <c r="D10">
        <v>1.2095E-2</v>
      </c>
      <c r="E10">
        <v>4.9067999999999996</v>
      </c>
      <c r="F10">
        <v>0.33862999999999999</v>
      </c>
      <c r="G10">
        <v>42.935099999999998</v>
      </c>
      <c r="Y10" s="35">
        <v>93.490499999999997</v>
      </c>
      <c r="Z10" s="35">
        <v>0.26216899999999999</v>
      </c>
      <c r="AA10" s="35">
        <v>0.577538</v>
      </c>
      <c r="AB10" s="35">
        <v>53.140099999999997</v>
      </c>
      <c r="AC10" s="31">
        <v>291.21699999999998</v>
      </c>
    </row>
    <row r="11" spans="1:29" x14ac:dyDescent="0.2">
      <c r="A11" s="30" t="s">
        <v>58</v>
      </c>
      <c r="B11">
        <v>5.4168900000000004</v>
      </c>
      <c r="C11">
        <v>49.416800000000002</v>
      </c>
      <c r="D11">
        <v>0.29892999999999997</v>
      </c>
      <c r="E11">
        <v>27.0839</v>
      </c>
      <c r="F11">
        <v>3.3496999999999999</v>
      </c>
      <c r="G11">
        <v>43.707700000000003</v>
      </c>
      <c r="Y11" s="35">
        <v>34.183799999999998</v>
      </c>
      <c r="Z11" s="35">
        <v>7.4180000000000001E-3</v>
      </c>
      <c r="AA11" s="35">
        <v>0.192858</v>
      </c>
      <c r="AB11" s="35">
        <v>14.831</v>
      </c>
      <c r="AC11" s="31">
        <v>178.489</v>
      </c>
    </row>
    <row r="12" spans="1:29" x14ac:dyDescent="0.2">
      <c r="A12" s="30" t="s">
        <v>59</v>
      </c>
      <c r="B12">
        <v>2.2498499999999999</v>
      </c>
      <c r="C12">
        <v>1.2098500000000001</v>
      </c>
      <c r="D12">
        <v>3.2885599999999999</v>
      </c>
      <c r="E12">
        <v>8.8828399999999998</v>
      </c>
      <c r="F12">
        <v>2.7181999999999999</v>
      </c>
      <c r="G12">
        <v>5.9145200000000004</v>
      </c>
      <c r="Y12" s="35">
        <v>2.0510000000000002</v>
      </c>
      <c r="Z12" s="35">
        <v>2.8900000000000002E-3</v>
      </c>
      <c r="AA12" s="35">
        <v>18.966200000000001</v>
      </c>
      <c r="AB12" s="35">
        <v>16.9831</v>
      </c>
      <c r="AC12" s="31">
        <v>62.267000000000003</v>
      </c>
    </row>
    <row r="13" spans="1:29" x14ac:dyDescent="0.2">
      <c r="A13" s="30" t="s">
        <v>60</v>
      </c>
      <c r="B13">
        <v>13.616300000000001</v>
      </c>
      <c r="C13">
        <v>4.9687000000000001</v>
      </c>
      <c r="D13">
        <v>16.2881</v>
      </c>
      <c r="E13">
        <v>212.126</v>
      </c>
      <c r="F13">
        <v>31.277100000000001</v>
      </c>
      <c r="G13">
        <v>72.134100000000004</v>
      </c>
      <c r="Y13" s="35">
        <v>92.273200000000003</v>
      </c>
      <c r="Z13" s="35">
        <v>7.9077000000000002</v>
      </c>
      <c r="AA13" s="35">
        <v>43.451099999999997</v>
      </c>
      <c r="AB13" s="35">
        <v>210.46199999999999</v>
      </c>
      <c r="AC13" s="31">
        <v>704.505</v>
      </c>
    </row>
    <row r="14" spans="1:29" x14ac:dyDescent="0.2">
      <c r="A14" s="30" t="s">
        <v>61</v>
      </c>
      <c r="B14">
        <v>1.2364900000000001</v>
      </c>
      <c r="C14">
        <v>1.0641099999999999</v>
      </c>
      <c r="D14">
        <v>0.14915900000000001</v>
      </c>
      <c r="E14">
        <v>2.6431300000000002</v>
      </c>
      <c r="F14">
        <v>50.589399999999998</v>
      </c>
      <c r="G14">
        <v>21.767099999999999</v>
      </c>
      <c r="Y14" s="35">
        <v>9.1433599999999995</v>
      </c>
      <c r="Z14" s="35">
        <v>1.9745200000000001</v>
      </c>
      <c r="AA14" s="35">
        <v>136.172</v>
      </c>
      <c r="AB14" s="35">
        <v>1.4730000000000001</v>
      </c>
      <c r="AC14" s="31">
        <v>226.21199999999999</v>
      </c>
    </row>
    <row r="15" spans="1:29" x14ac:dyDescent="0.2">
      <c r="A15" s="30" t="s">
        <v>62</v>
      </c>
      <c r="B15">
        <v>39.385899999999999</v>
      </c>
      <c r="C15">
        <v>11.9293</v>
      </c>
      <c r="D15">
        <v>6.1010400000000002</v>
      </c>
      <c r="E15">
        <v>90.094700000000003</v>
      </c>
      <c r="F15">
        <v>40.042400000000001</v>
      </c>
      <c r="G15">
        <v>416.995</v>
      </c>
      <c r="Y15" s="35">
        <v>558.06100000000004</v>
      </c>
      <c r="Z15" s="35">
        <v>241.62</v>
      </c>
      <c r="AA15" s="35">
        <v>53.102699999999999</v>
      </c>
      <c r="AB15" s="35">
        <v>134.636</v>
      </c>
      <c r="AC15" s="31">
        <v>1591.97</v>
      </c>
    </row>
    <row r="16" spans="1:29" x14ac:dyDescent="0.2">
      <c r="A16" s="30" t="s">
        <v>63</v>
      </c>
      <c r="B16">
        <v>6.1038199999999998</v>
      </c>
      <c r="C16">
        <v>0.73699700000000001</v>
      </c>
      <c r="AC16" s="31">
        <v>6.8408100000000003</v>
      </c>
    </row>
    <row r="17" spans="1:29" x14ac:dyDescent="0.2">
      <c r="A17" s="30" t="s">
        <v>64</v>
      </c>
      <c r="B17">
        <v>30.5609</v>
      </c>
      <c r="C17">
        <v>4.3680000000000003</v>
      </c>
      <c r="D17">
        <v>6.6539000000000001</v>
      </c>
      <c r="E17">
        <v>56.401899999999998</v>
      </c>
      <c r="F17">
        <v>36.633200000000002</v>
      </c>
      <c r="G17">
        <v>351.69600000000003</v>
      </c>
      <c r="AC17" s="31">
        <v>486.31400000000002</v>
      </c>
    </row>
    <row r="18" spans="1:29" ht="15.75" customHeight="1" x14ac:dyDescent="0.2">
      <c r="A18" s="30" t="s">
        <v>65</v>
      </c>
      <c r="B18">
        <v>30.3279</v>
      </c>
      <c r="C18">
        <v>16.774000000000001</v>
      </c>
      <c r="D18">
        <v>3.95397</v>
      </c>
      <c r="E18">
        <v>35.457999999999998</v>
      </c>
      <c r="F18">
        <v>35.920200000000001</v>
      </c>
      <c r="G18">
        <v>390.65100000000001</v>
      </c>
      <c r="AC18" s="31">
        <v>513.08500000000004</v>
      </c>
    </row>
    <row r="19" spans="1:29" ht="15" customHeight="1" x14ac:dyDescent="0.2">
      <c r="A19" s="30" t="s">
        <v>66</v>
      </c>
      <c r="B19">
        <v>-1.3871</v>
      </c>
      <c r="C19">
        <v>2.12E-2</v>
      </c>
      <c r="AC19" s="31">
        <v>-1.3658999999999999</v>
      </c>
    </row>
    <row r="20" spans="1:29" ht="16.5" customHeight="1" x14ac:dyDescent="0.2">
      <c r="A20" s="30" t="s">
        <v>67</v>
      </c>
      <c r="B20">
        <v>7.556</v>
      </c>
      <c r="C20">
        <v>1.526</v>
      </c>
      <c r="D20">
        <v>2.3239899999999998</v>
      </c>
      <c r="E20">
        <v>19.699000000000002</v>
      </c>
      <c r="F20">
        <v>12.795</v>
      </c>
      <c r="G20">
        <v>122.834</v>
      </c>
      <c r="AC20" s="31">
        <v>166.73400000000001</v>
      </c>
    </row>
    <row r="21" spans="1:29" x14ac:dyDescent="0.2">
      <c r="A21" s="30" t="s">
        <v>68</v>
      </c>
      <c r="B21">
        <v>-0.535999</v>
      </c>
      <c r="C21">
        <v>0.48200100000000001</v>
      </c>
      <c r="D21">
        <v>0.114</v>
      </c>
      <c r="E21">
        <v>1.0189999999999999</v>
      </c>
      <c r="F21">
        <v>1.032</v>
      </c>
      <c r="G21">
        <v>11.227399999999999</v>
      </c>
      <c r="AC21" s="31">
        <v>13.3384</v>
      </c>
    </row>
    <row r="22" spans="1:29" x14ac:dyDescent="0.2">
      <c r="A22" s="30" t="s">
        <v>69</v>
      </c>
      <c r="H22">
        <v>18.440000000000001</v>
      </c>
      <c r="I22">
        <v>30.4831</v>
      </c>
      <c r="J22">
        <v>1.4430000000000001</v>
      </c>
      <c r="K22">
        <v>23.010999999999999</v>
      </c>
      <c r="L22">
        <v>8.96462</v>
      </c>
      <c r="M22">
        <v>34.908999999999999</v>
      </c>
      <c r="AC22" s="31">
        <v>117.251</v>
      </c>
    </row>
    <row r="23" spans="1:29" x14ac:dyDescent="0.2">
      <c r="A23" s="30" t="s">
        <v>70</v>
      </c>
      <c r="B23">
        <v>-0.63700000000000001</v>
      </c>
      <c r="C23">
        <v>3.2300000000000002E-2</v>
      </c>
      <c r="D23">
        <v>-0.33</v>
      </c>
      <c r="E23">
        <v>-2.2890000000000001</v>
      </c>
      <c r="F23">
        <v>1.9950000000000001</v>
      </c>
      <c r="G23">
        <v>8.5790000000000006</v>
      </c>
      <c r="AC23" s="31">
        <v>7.3502999999999998</v>
      </c>
    </row>
    <row r="24" spans="1:29" x14ac:dyDescent="0.2">
      <c r="A24" s="30" t="s">
        <v>71</v>
      </c>
      <c r="H24">
        <v>0.77903900000000004</v>
      </c>
      <c r="I24">
        <v>7.6500399999999996E-2</v>
      </c>
      <c r="J24">
        <v>6.7800299999999994E-2</v>
      </c>
      <c r="K24">
        <v>1.8982300000000001</v>
      </c>
      <c r="AC24" s="31">
        <v>2.8215699999999999</v>
      </c>
    </row>
    <row r="25" spans="1:29" x14ac:dyDescent="0.2">
      <c r="A25" s="30" t="s">
        <v>72</v>
      </c>
      <c r="H25">
        <v>-1.19001E-3</v>
      </c>
      <c r="I25">
        <v>5.2674699999999998E-2</v>
      </c>
      <c r="J25">
        <v>1.1798700000000001E-2</v>
      </c>
      <c r="K25">
        <v>9.7912399999999997E-2</v>
      </c>
      <c r="AC25" s="31">
        <v>0.16119600000000001</v>
      </c>
    </row>
    <row r="26" spans="1:29" x14ac:dyDescent="0.2">
      <c r="A26" s="30" t="s">
        <v>34</v>
      </c>
      <c r="Y26">
        <v>126.309</v>
      </c>
      <c r="AC26" s="31">
        <v>126.309</v>
      </c>
    </row>
    <row r="27" spans="1:29" x14ac:dyDescent="0.2">
      <c r="A27" s="30" t="s">
        <v>35</v>
      </c>
      <c r="N27">
        <v>6.8408100000000003</v>
      </c>
      <c r="O27">
        <v>486.31400000000002</v>
      </c>
      <c r="P27">
        <v>513.08500000000004</v>
      </c>
      <c r="AC27" s="31">
        <v>1006.24</v>
      </c>
    </row>
    <row r="28" spans="1:29" x14ac:dyDescent="0.2">
      <c r="A28" s="30" t="s">
        <v>73</v>
      </c>
      <c r="Q28">
        <v>-1.3658999999999999</v>
      </c>
      <c r="R28">
        <v>166.73400000000001</v>
      </c>
      <c r="S28">
        <v>13.3384</v>
      </c>
      <c r="T28">
        <v>117.251</v>
      </c>
      <c r="U28">
        <v>7.3502999999999998</v>
      </c>
      <c r="V28">
        <v>2.8215699999999999</v>
      </c>
      <c r="W28">
        <v>0.16119600000000001</v>
      </c>
      <c r="X28">
        <v>126.309</v>
      </c>
      <c r="AC28" s="31">
        <v>432.59899999999999</v>
      </c>
    </row>
    <row r="29" spans="1:29" x14ac:dyDescent="0.2">
      <c r="A29" s="30" t="s">
        <v>74</v>
      </c>
      <c r="Y29">
        <v>90.728399999999993</v>
      </c>
      <c r="Z29">
        <v>180.82400000000001</v>
      </c>
      <c r="AB29">
        <v>-19.09</v>
      </c>
      <c r="AC29" s="31">
        <v>252.46299999999999</v>
      </c>
    </row>
    <row r="30" spans="1:29" x14ac:dyDescent="0.2">
      <c r="A30" s="30" t="s">
        <v>36</v>
      </c>
      <c r="H30" s="35">
        <v>42.676900000000003</v>
      </c>
      <c r="I30" s="35">
        <v>55.221499999999999</v>
      </c>
      <c r="J30" s="35">
        <v>21.890699999999999</v>
      </c>
      <c r="K30" s="35">
        <v>223.471</v>
      </c>
      <c r="L30" s="35">
        <v>0.55700000000000005</v>
      </c>
      <c r="M30" s="35">
        <v>68.617999999999995</v>
      </c>
      <c r="AB30">
        <v>14.505000000000001</v>
      </c>
      <c r="AC30" s="31">
        <v>426.94099999999997</v>
      </c>
    </row>
    <row r="31" spans="1:29" x14ac:dyDescent="0.2">
      <c r="A31" s="32" t="s">
        <v>42</v>
      </c>
      <c r="B31" s="33">
        <v>229.322</v>
      </c>
      <c r="C31" s="33">
        <v>92.655100000000004</v>
      </c>
      <c r="D31" s="33">
        <v>38.8538</v>
      </c>
      <c r="E31" s="33">
        <v>456.02600000000001</v>
      </c>
      <c r="F31" s="33">
        <v>216.691</v>
      </c>
      <c r="G31" s="33">
        <v>1488.44</v>
      </c>
      <c r="H31" s="33">
        <v>291.21699999999998</v>
      </c>
      <c r="I31" s="33">
        <v>178.489</v>
      </c>
      <c r="J31" s="33">
        <v>62.267000000000003</v>
      </c>
      <c r="K31" s="33">
        <v>704.505</v>
      </c>
      <c r="L31" s="33">
        <v>226.21199999999999</v>
      </c>
      <c r="M31" s="33">
        <v>1591.97</v>
      </c>
      <c r="N31" s="33">
        <v>6.8408100000000003</v>
      </c>
      <c r="O31" s="33">
        <v>486.31400000000002</v>
      </c>
      <c r="P31" s="33">
        <v>513.08500000000004</v>
      </c>
      <c r="Q31" s="33">
        <v>-1.3658999999999999</v>
      </c>
      <c r="R31" s="33">
        <v>166.73400000000001</v>
      </c>
      <c r="S31" s="33">
        <v>13.3384</v>
      </c>
      <c r="T31" s="33">
        <v>117.251</v>
      </c>
      <c r="U31" s="33">
        <v>7.3502999999999998</v>
      </c>
      <c r="V31" s="33">
        <v>2.8215699999999999</v>
      </c>
      <c r="W31" s="33">
        <v>0.16119600000000001</v>
      </c>
      <c r="X31" s="33">
        <v>126.309</v>
      </c>
      <c r="Y31" s="33">
        <v>1006.24</v>
      </c>
      <c r="Z31" s="33">
        <v>432.59899999999999</v>
      </c>
      <c r="AA31" s="33">
        <v>252.46299999999999</v>
      </c>
      <c r="AB31" s="33">
        <v>426.94099999999997</v>
      </c>
      <c r="AC31" s="34">
        <v>9133.73</v>
      </c>
    </row>
    <row r="33" spans="1:2" x14ac:dyDescent="0.2">
      <c r="A33" s="41" t="s">
        <v>81</v>
      </c>
      <c r="B33" s="42"/>
    </row>
    <row r="34" spans="1:2" ht="25.5" x14ac:dyDescent="0.2">
      <c r="A34" s="37" t="s">
        <v>16</v>
      </c>
      <c r="B34" s="37">
        <f>SUM(Y10:Y15)</f>
        <v>789.20285999999999</v>
      </c>
    </row>
    <row r="35" spans="1:2" x14ac:dyDescent="0.2">
      <c r="A35" s="37" t="s">
        <v>10</v>
      </c>
      <c r="B35" s="37">
        <f>SUM(AA10:AA15)</f>
        <v>252.46239599999998</v>
      </c>
    </row>
    <row r="36" spans="1:2" x14ac:dyDescent="0.2">
      <c r="A36" s="37" t="s">
        <v>4</v>
      </c>
      <c r="B36" s="37">
        <f>SUM(Z10:Z15)</f>
        <v>251.774697</v>
      </c>
    </row>
    <row r="37" spans="1:2" x14ac:dyDescent="0.2">
      <c r="A37" s="37" t="s">
        <v>11</v>
      </c>
      <c r="B37" s="38">
        <f>SUM(AB10:AB15)</f>
        <v>431.52520000000004</v>
      </c>
    </row>
    <row r="38" spans="1:2" x14ac:dyDescent="0.2">
      <c r="A38" s="37" t="s">
        <v>17</v>
      </c>
      <c r="B38" s="39">
        <f>SUM(H30:M30)</f>
        <v>412.43510000000003</v>
      </c>
    </row>
    <row r="39" spans="1:2" ht="25.5" x14ac:dyDescent="0.2">
      <c r="A39" s="37" t="s">
        <v>18</v>
      </c>
      <c r="B39" s="40">
        <f>SUM(B34:B37)-B38</f>
        <v>1312.530053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>
      <selection activeCell="E34" sqref="E34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56" t="s">
        <v>30</v>
      </c>
      <c r="C2" s="57"/>
      <c r="D2" s="57"/>
      <c r="E2" s="57"/>
      <c r="F2" s="57"/>
      <c r="G2" s="57"/>
      <c r="H2" s="56" t="s">
        <v>31</v>
      </c>
      <c r="I2" s="56"/>
      <c r="J2" s="56"/>
      <c r="K2" s="56"/>
      <c r="L2" s="56"/>
      <c r="M2" s="56"/>
      <c r="N2" s="56" t="s">
        <v>32</v>
      </c>
      <c r="O2" s="56"/>
      <c r="P2" s="56"/>
      <c r="Q2" s="56" t="s">
        <v>75</v>
      </c>
      <c r="R2" s="56"/>
      <c r="S2" s="5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t="s">
        <v>51</v>
      </c>
      <c r="H4">
        <v>229.322</v>
      </c>
      <c r="AC4" s="31">
        <v>229.322</v>
      </c>
    </row>
    <row r="5" spans="1:29" ht="12.75" customHeight="1" x14ac:dyDescent="0.2">
      <c r="A5" s="30" t="s">
        <v>52</v>
      </c>
      <c r="I5">
        <v>92.655100000000004</v>
      </c>
      <c r="AC5" s="31">
        <v>92.655100000000004</v>
      </c>
    </row>
    <row r="6" spans="1:29" x14ac:dyDescent="0.2">
      <c r="A6" s="30" t="s">
        <v>53</v>
      </c>
      <c r="J6">
        <v>38.8538</v>
      </c>
      <c r="AC6" s="31">
        <v>38.8538</v>
      </c>
    </row>
    <row r="7" spans="1:29" x14ac:dyDescent="0.2">
      <c r="A7" s="30" t="s">
        <v>54</v>
      </c>
      <c r="K7">
        <v>456.02600000000001</v>
      </c>
      <c r="AC7" s="31">
        <v>456.02600000000001</v>
      </c>
    </row>
    <row r="8" spans="1:29" x14ac:dyDescent="0.2">
      <c r="A8" s="30" t="s">
        <v>55</v>
      </c>
      <c r="L8">
        <v>216.691</v>
      </c>
      <c r="AC8" s="31">
        <v>216.691</v>
      </c>
    </row>
    <row r="9" spans="1:29" x14ac:dyDescent="0.2">
      <c r="A9" s="30" t="s">
        <v>56</v>
      </c>
      <c r="M9">
        <v>1488.44</v>
      </c>
      <c r="AC9" s="31">
        <v>1488.44</v>
      </c>
    </row>
    <row r="10" spans="1:29" x14ac:dyDescent="0.2">
      <c r="A10" s="30" t="s">
        <v>57</v>
      </c>
      <c r="B10">
        <v>95.428200000000004</v>
      </c>
      <c r="C10">
        <v>0.12581800000000001</v>
      </c>
      <c r="D10">
        <v>1.2095E-2</v>
      </c>
      <c r="E10">
        <v>4.9067999999999996</v>
      </c>
      <c r="F10">
        <v>0.33862999999999999</v>
      </c>
      <c r="G10">
        <v>42.935099999999998</v>
      </c>
      <c r="Y10">
        <v>93.490499999999997</v>
      </c>
      <c r="Z10">
        <v>0.26216899999999999</v>
      </c>
      <c r="AA10">
        <v>0.577538</v>
      </c>
      <c r="AB10">
        <v>53.140099999999997</v>
      </c>
      <c r="AC10" s="31">
        <v>291.21699999999998</v>
      </c>
    </row>
    <row r="11" spans="1:29" x14ac:dyDescent="0.2">
      <c r="A11" s="30" t="s">
        <v>58</v>
      </c>
      <c r="B11">
        <v>5.4168900000000004</v>
      </c>
      <c r="C11">
        <v>49.416800000000002</v>
      </c>
      <c r="D11">
        <v>0.29892999999999997</v>
      </c>
      <c r="E11">
        <v>27.0839</v>
      </c>
      <c r="F11">
        <v>3.3496999999999999</v>
      </c>
      <c r="G11">
        <v>43.707700000000003</v>
      </c>
      <c r="Y11">
        <v>34.183799999999998</v>
      </c>
      <c r="Z11">
        <v>7.4180000000000001E-3</v>
      </c>
      <c r="AA11">
        <v>0.192858</v>
      </c>
      <c r="AB11">
        <v>14.831</v>
      </c>
      <c r="AC11" s="31">
        <v>178.489</v>
      </c>
    </row>
    <row r="12" spans="1:29" x14ac:dyDescent="0.2">
      <c r="A12" s="30" t="s">
        <v>59</v>
      </c>
      <c r="B12">
        <v>2.2498499999999999</v>
      </c>
      <c r="C12">
        <v>1.2098500000000001</v>
      </c>
      <c r="D12">
        <v>3.2885599999999999</v>
      </c>
      <c r="E12">
        <v>8.8828399999999998</v>
      </c>
      <c r="F12">
        <v>2.7181999999999999</v>
      </c>
      <c r="G12">
        <v>5.9145200000000004</v>
      </c>
      <c r="Y12">
        <v>2.0510000000000002</v>
      </c>
      <c r="Z12">
        <v>2.8900000000000002E-3</v>
      </c>
      <c r="AA12">
        <v>18.966200000000001</v>
      </c>
      <c r="AB12">
        <v>16.9831</v>
      </c>
      <c r="AC12" s="31">
        <v>62.267000000000003</v>
      </c>
    </row>
    <row r="13" spans="1:29" ht="14.25" customHeight="1" x14ac:dyDescent="0.2">
      <c r="A13" s="30" t="s">
        <v>60</v>
      </c>
      <c r="B13">
        <v>13.616300000000001</v>
      </c>
      <c r="C13">
        <v>4.9687000000000001</v>
      </c>
      <c r="D13">
        <v>16.2881</v>
      </c>
      <c r="E13">
        <v>212.126</v>
      </c>
      <c r="F13">
        <v>31.277100000000001</v>
      </c>
      <c r="G13">
        <v>72.134100000000004</v>
      </c>
      <c r="Y13">
        <v>92.273200000000003</v>
      </c>
      <c r="Z13">
        <v>7.9077000000000002</v>
      </c>
      <c r="AA13">
        <v>43.451099999999997</v>
      </c>
      <c r="AB13">
        <v>210.46199999999999</v>
      </c>
      <c r="AC13" s="31">
        <v>704.505</v>
      </c>
    </row>
    <row r="14" spans="1:29" ht="12.75" customHeight="1" x14ac:dyDescent="0.2">
      <c r="A14" s="30" t="s">
        <v>61</v>
      </c>
      <c r="B14">
        <v>1.2364900000000001</v>
      </c>
      <c r="C14">
        <v>1.0641099999999999</v>
      </c>
      <c r="D14">
        <v>0.14915900000000001</v>
      </c>
      <c r="E14">
        <v>2.6431300000000002</v>
      </c>
      <c r="F14">
        <v>50.589399999999998</v>
      </c>
      <c r="G14">
        <v>21.767099999999999</v>
      </c>
      <c r="Y14">
        <v>9.1433599999999995</v>
      </c>
      <c r="Z14">
        <v>1.9745200000000001</v>
      </c>
      <c r="AA14">
        <v>136.172</v>
      </c>
      <c r="AB14">
        <v>1.4730000000000001</v>
      </c>
      <c r="AC14" s="31">
        <v>226.21199999999999</v>
      </c>
    </row>
    <row r="15" spans="1:29" ht="16.5" customHeight="1" x14ac:dyDescent="0.2">
      <c r="A15" s="30" t="s">
        <v>62</v>
      </c>
      <c r="B15">
        <v>39.385899999999999</v>
      </c>
      <c r="C15">
        <v>11.9293</v>
      </c>
      <c r="D15">
        <v>6.1010400000000002</v>
      </c>
      <c r="E15">
        <v>90.094700000000003</v>
      </c>
      <c r="F15">
        <v>40.042400000000001</v>
      </c>
      <c r="G15">
        <v>416.995</v>
      </c>
      <c r="Y15">
        <v>558.06100000000004</v>
      </c>
      <c r="Z15">
        <v>241.62</v>
      </c>
      <c r="AA15">
        <v>53.102699999999999</v>
      </c>
      <c r="AB15">
        <v>134.636</v>
      </c>
      <c r="AC15" s="31">
        <v>1591.97</v>
      </c>
    </row>
    <row r="16" spans="1:29" x14ac:dyDescent="0.2">
      <c r="A16" s="30" t="s">
        <v>63</v>
      </c>
      <c r="B16" s="35">
        <v>6.1038199999999998</v>
      </c>
      <c r="C16" s="35">
        <v>0.73699700000000001</v>
      </c>
      <c r="D16" s="35"/>
      <c r="E16" s="35"/>
      <c r="F16" s="35"/>
      <c r="G16" s="35"/>
      <c r="AC16" s="31">
        <v>6.8408100000000003</v>
      </c>
    </row>
    <row r="17" spans="1:29" x14ac:dyDescent="0.2">
      <c r="A17" s="30" t="s">
        <v>64</v>
      </c>
      <c r="B17" s="35">
        <v>30.5609</v>
      </c>
      <c r="C17" s="35">
        <v>4.3680000000000003</v>
      </c>
      <c r="D17" s="35">
        <v>6.6539000000000001</v>
      </c>
      <c r="E17" s="35">
        <v>56.401899999999998</v>
      </c>
      <c r="F17" s="35">
        <v>36.633200000000002</v>
      </c>
      <c r="G17" s="35">
        <v>351.69600000000003</v>
      </c>
      <c r="AC17" s="31">
        <v>486.31400000000002</v>
      </c>
    </row>
    <row r="18" spans="1:29" x14ac:dyDescent="0.2">
      <c r="A18" s="30" t="s">
        <v>65</v>
      </c>
      <c r="B18" s="35">
        <v>30.3279</v>
      </c>
      <c r="C18" s="35">
        <v>16.774000000000001</v>
      </c>
      <c r="D18" s="35">
        <v>3.95397</v>
      </c>
      <c r="E18" s="35">
        <v>35.457999999999998</v>
      </c>
      <c r="F18" s="35">
        <v>35.920200000000001</v>
      </c>
      <c r="G18" s="35">
        <v>390.65100000000001</v>
      </c>
      <c r="AC18" s="31">
        <v>513.08500000000004</v>
      </c>
    </row>
    <row r="19" spans="1:29" x14ac:dyDescent="0.2">
      <c r="A19" s="30" t="s">
        <v>66</v>
      </c>
      <c r="B19" s="35">
        <v>-1.3871</v>
      </c>
      <c r="C19" s="35">
        <v>2.12E-2</v>
      </c>
      <c r="D19" s="35"/>
      <c r="E19" s="35"/>
      <c r="F19" s="35"/>
      <c r="G19" s="35"/>
      <c r="AC19" s="31">
        <v>-1.3658999999999999</v>
      </c>
    </row>
    <row r="20" spans="1:29" x14ac:dyDescent="0.2">
      <c r="A20" s="30" t="s">
        <v>67</v>
      </c>
      <c r="B20" s="35">
        <v>7.556</v>
      </c>
      <c r="C20" s="35">
        <v>1.526</v>
      </c>
      <c r="D20" s="35">
        <v>2.3239899999999998</v>
      </c>
      <c r="E20" s="35">
        <v>19.699000000000002</v>
      </c>
      <c r="F20" s="35">
        <v>12.795</v>
      </c>
      <c r="G20" s="35">
        <v>122.834</v>
      </c>
      <c r="AC20" s="31">
        <v>166.73400000000001</v>
      </c>
    </row>
    <row r="21" spans="1:29" x14ac:dyDescent="0.2">
      <c r="A21" s="30" t="s">
        <v>68</v>
      </c>
      <c r="B21" s="35">
        <v>-0.535999</v>
      </c>
      <c r="C21" s="35">
        <v>0.48200100000000001</v>
      </c>
      <c r="D21" s="35">
        <v>0.114</v>
      </c>
      <c r="E21" s="35">
        <v>1.0189999999999999</v>
      </c>
      <c r="F21" s="35">
        <v>1.032</v>
      </c>
      <c r="G21" s="35">
        <v>11.227399999999999</v>
      </c>
      <c r="AC21" s="31">
        <v>13.3384</v>
      </c>
    </row>
    <row r="22" spans="1:29" x14ac:dyDescent="0.2">
      <c r="A22" s="30" t="s">
        <v>69</v>
      </c>
      <c r="H22" s="35">
        <v>18.440000000000001</v>
      </c>
      <c r="I22" s="35">
        <v>30.4831</v>
      </c>
      <c r="J22" s="35">
        <v>1.4430000000000001</v>
      </c>
      <c r="K22" s="35">
        <v>23.010999999999999</v>
      </c>
      <c r="L22" s="35">
        <v>8.96462</v>
      </c>
      <c r="M22" s="35">
        <v>34.908999999999999</v>
      </c>
      <c r="AC22" s="31">
        <v>117.251</v>
      </c>
    </row>
    <row r="23" spans="1:29" x14ac:dyDescent="0.2">
      <c r="A23" s="30" t="s">
        <v>70</v>
      </c>
      <c r="B23" s="35">
        <v>-0.63700000000000001</v>
      </c>
      <c r="C23" s="35">
        <v>3.2300000000000002E-2</v>
      </c>
      <c r="D23" s="35">
        <v>-0.33</v>
      </c>
      <c r="E23" s="35">
        <v>-2.2890000000000001</v>
      </c>
      <c r="F23" s="35">
        <v>1.9950000000000001</v>
      </c>
      <c r="G23" s="35">
        <v>8.5790000000000006</v>
      </c>
      <c r="H23" s="35"/>
      <c r="I23" s="35"/>
      <c r="J23" s="35"/>
      <c r="K23" s="35"/>
      <c r="L23" s="35"/>
      <c r="M23" s="35"/>
      <c r="AC23" s="31">
        <v>7.3502999999999998</v>
      </c>
    </row>
    <row r="24" spans="1:29" x14ac:dyDescent="0.2">
      <c r="A24" s="30" t="s">
        <v>71</v>
      </c>
      <c r="H24" s="35">
        <v>0.77903900000000004</v>
      </c>
      <c r="I24" s="35">
        <v>7.6500399999999996E-2</v>
      </c>
      <c r="J24" s="35">
        <v>6.7800299999999994E-2</v>
      </c>
      <c r="K24" s="35">
        <v>1.8982300000000001</v>
      </c>
      <c r="L24" s="35"/>
      <c r="M24" s="35"/>
      <c r="AC24" s="31">
        <v>2.8215699999999999</v>
      </c>
    </row>
    <row r="25" spans="1:29" x14ac:dyDescent="0.2">
      <c r="A25" s="30" t="s">
        <v>72</v>
      </c>
      <c r="H25" s="35">
        <v>-1.19001E-3</v>
      </c>
      <c r="I25" s="35">
        <v>5.2674699999999998E-2</v>
      </c>
      <c r="J25" s="35">
        <v>1.1798700000000001E-2</v>
      </c>
      <c r="K25" s="35">
        <v>9.7912399999999997E-2</v>
      </c>
      <c r="L25" s="35"/>
      <c r="M25" s="35"/>
      <c r="AC25" s="31">
        <v>0.16119600000000001</v>
      </c>
    </row>
    <row r="26" spans="1:29" x14ac:dyDescent="0.2">
      <c r="A26" s="30" t="s">
        <v>34</v>
      </c>
      <c r="Y26">
        <v>126.309</v>
      </c>
      <c r="AC26" s="31">
        <v>126.309</v>
      </c>
    </row>
    <row r="27" spans="1:29" x14ac:dyDescent="0.2">
      <c r="A27" s="30" t="s">
        <v>35</v>
      </c>
      <c r="N27">
        <v>6.8408100000000003</v>
      </c>
      <c r="O27">
        <v>486.31400000000002</v>
      </c>
      <c r="P27">
        <v>513.08500000000004</v>
      </c>
      <c r="AC27" s="31">
        <v>1006.24</v>
      </c>
    </row>
    <row r="28" spans="1:29" ht="18" customHeight="1" x14ac:dyDescent="0.2">
      <c r="A28" s="30" t="s">
        <v>73</v>
      </c>
      <c r="Q28">
        <v>-1.3658999999999999</v>
      </c>
      <c r="R28">
        <v>166.73400000000001</v>
      </c>
      <c r="S28">
        <v>13.3384</v>
      </c>
      <c r="T28">
        <v>117.251</v>
      </c>
      <c r="U28">
        <v>7.3502999999999998</v>
      </c>
      <c r="V28">
        <v>2.8215699999999999</v>
      </c>
      <c r="W28">
        <v>0.16119600000000001</v>
      </c>
      <c r="X28">
        <v>126.309</v>
      </c>
      <c r="AC28" s="31">
        <v>432.59899999999999</v>
      </c>
    </row>
    <row r="29" spans="1:29" x14ac:dyDescent="0.2">
      <c r="A29" s="30" t="s">
        <v>74</v>
      </c>
      <c r="Y29">
        <v>90.728399999999993</v>
      </c>
      <c r="Z29">
        <v>180.82400000000001</v>
      </c>
      <c r="AB29">
        <v>-19.09</v>
      </c>
      <c r="AC29" s="31">
        <v>252.46299999999999</v>
      </c>
    </row>
    <row r="30" spans="1:29" x14ac:dyDescent="0.2">
      <c r="A30" s="30" t="s">
        <v>36</v>
      </c>
      <c r="H30">
        <v>42.676900000000003</v>
      </c>
      <c r="I30">
        <v>55.221499999999999</v>
      </c>
      <c r="J30">
        <v>21.890699999999999</v>
      </c>
      <c r="K30">
        <v>223.471</v>
      </c>
      <c r="L30">
        <v>0.55700000000000005</v>
      </c>
      <c r="M30">
        <v>68.617999999999995</v>
      </c>
      <c r="AB30">
        <v>14.505000000000001</v>
      </c>
      <c r="AC30" s="31">
        <v>426.94099999999997</v>
      </c>
    </row>
    <row r="31" spans="1:29" x14ac:dyDescent="0.2">
      <c r="A31" s="32" t="s">
        <v>42</v>
      </c>
      <c r="B31" s="33">
        <v>229.322</v>
      </c>
      <c r="C31" s="33">
        <v>92.655100000000004</v>
      </c>
      <c r="D31" s="33">
        <v>38.8538</v>
      </c>
      <c r="E31" s="33">
        <v>456.02600000000001</v>
      </c>
      <c r="F31" s="33">
        <v>216.691</v>
      </c>
      <c r="G31" s="33">
        <v>1488.44</v>
      </c>
      <c r="H31" s="33">
        <v>291.21699999999998</v>
      </c>
      <c r="I31" s="33">
        <v>178.489</v>
      </c>
      <c r="J31" s="33">
        <v>62.267000000000003</v>
      </c>
      <c r="K31" s="33">
        <v>704.505</v>
      </c>
      <c r="L31" s="33">
        <v>226.21199999999999</v>
      </c>
      <c r="M31" s="33">
        <v>1591.97</v>
      </c>
      <c r="N31" s="33">
        <v>6.8408100000000003</v>
      </c>
      <c r="O31" s="33">
        <v>486.31400000000002</v>
      </c>
      <c r="P31" s="33">
        <v>513.08500000000004</v>
      </c>
      <c r="Q31" s="33">
        <v>-1.3658999999999999</v>
      </c>
      <c r="R31" s="33">
        <v>166.73400000000001</v>
      </c>
      <c r="S31" s="33">
        <v>13.3384</v>
      </c>
      <c r="T31" s="33">
        <v>117.251</v>
      </c>
      <c r="U31" s="33">
        <v>7.3502999999999998</v>
      </c>
      <c r="V31" s="33">
        <v>2.8215699999999999</v>
      </c>
      <c r="W31" s="33">
        <v>0.16119600000000001</v>
      </c>
      <c r="X31" s="33">
        <v>126.309</v>
      </c>
      <c r="Y31" s="33">
        <v>1006.24</v>
      </c>
      <c r="Z31" s="33">
        <v>432.59899999999999</v>
      </c>
      <c r="AA31" s="33">
        <v>252.46299999999999</v>
      </c>
      <c r="AB31" s="33">
        <v>426.94099999999997</v>
      </c>
      <c r="AC31" s="34">
        <v>9133.73</v>
      </c>
    </row>
    <row r="33" spans="1:3" ht="38.25" x14ac:dyDescent="0.2">
      <c r="A33" s="45"/>
      <c r="B33" s="46" t="s">
        <v>7</v>
      </c>
      <c r="C33" s="47" t="s">
        <v>39</v>
      </c>
    </row>
    <row r="34" spans="1:3" x14ac:dyDescent="0.2">
      <c r="A34" s="36" t="str">
        <f>+A4</f>
        <v>a-AgrFood</v>
      </c>
      <c r="B34" s="40">
        <f>SUM(B16:B23,H22:H25)</f>
        <v>91.206369989999985</v>
      </c>
      <c r="C34" s="36">
        <f>+B34/B$40*100</f>
        <v>6.9488975877622563</v>
      </c>
    </row>
    <row r="35" spans="1:3" x14ac:dyDescent="0.2">
      <c r="A35" s="36" t="str">
        <f t="shared" ref="A35:A39" si="0">+A5</f>
        <v>a-Energy</v>
      </c>
      <c r="B35" s="40">
        <f>SUM(C16:C23,I22:I25)</f>
        <v>54.552773099999996</v>
      </c>
      <c r="C35" s="36">
        <f t="shared" ref="C35:C40" si="1">+B35/B$40*100</f>
        <v>4.1563065544862141</v>
      </c>
    </row>
    <row r="36" spans="1:3" x14ac:dyDescent="0.2">
      <c r="A36" s="36" t="str">
        <f t="shared" si="0"/>
        <v>a-Mach</v>
      </c>
      <c r="B36" s="40">
        <f>SUM(D16:D23,J22:J25)</f>
        <v>14.238459000000001</v>
      </c>
      <c r="C36" s="36">
        <f t="shared" si="1"/>
        <v>1.0848101224662259</v>
      </c>
    </row>
    <row r="37" spans="1:3" x14ac:dyDescent="0.2">
      <c r="A37" s="36" t="str">
        <f t="shared" si="0"/>
        <v>a-OthrMfg</v>
      </c>
      <c r="B37" s="40">
        <f>SUM(E16:E23,K22:K25)</f>
        <v>135.29604240000003</v>
      </c>
      <c r="C37" s="36">
        <f t="shared" si="1"/>
        <v>10.308033778454515</v>
      </c>
    </row>
    <row r="38" spans="1:3" x14ac:dyDescent="0.2">
      <c r="A38" s="36" t="str">
        <f t="shared" si="0"/>
        <v>a-Const</v>
      </c>
      <c r="B38" s="40">
        <f>SUM(F16:F23,L22:L25)</f>
        <v>97.34002000000001</v>
      </c>
      <c r="C38" s="36">
        <f t="shared" si="1"/>
        <v>7.4162125983622857</v>
      </c>
    </row>
    <row r="39" spans="1:3" x14ac:dyDescent="0.2">
      <c r="A39" s="36" t="str">
        <f t="shared" si="0"/>
        <v>a-OthrSer</v>
      </c>
      <c r="B39" s="40">
        <f>SUM(G16:G23,M22:M25)</f>
        <v>919.89639999999997</v>
      </c>
      <c r="C39" s="36">
        <f t="shared" si="1"/>
        <v>70.085739358468516</v>
      </c>
    </row>
    <row r="40" spans="1:3" x14ac:dyDescent="0.2">
      <c r="A40" s="36" t="s">
        <v>0</v>
      </c>
      <c r="B40" s="40">
        <f>SUM(B34:B39)</f>
        <v>1312.5300644899999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>
      <selection activeCell="E34" sqref="E34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56" t="s">
        <v>30</v>
      </c>
      <c r="C2" s="57"/>
      <c r="D2" s="57"/>
      <c r="E2" s="57"/>
      <c r="F2" s="57"/>
      <c r="G2" s="57"/>
      <c r="H2" s="56" t="s">
        <v>31</v>
      </c>
      <c r="I2" s="56"/>
      <c r="J2" s="56"/>
      <c r="K2" s="56"/>
      <c r="L2" s="56"/>
      <c r="M2" s="56"/>
      <c r="N2" s="56" t="s">
        <v>32</v>
      </c>
      <c r="O2" s="56"/>
      <c r="P2" s="56"/>
      <c r="Q2" s="56" t="s">
        <v>75</v>
      </c>
      <c r="R2" s="56"/>
      <c r="S2" s="5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229.322</v>
      </c>
      <c r="AC4" s="31">
        <v>229.322</v>
      </c>
    </row>
    <row r="5" spans="1:29" ht="12.75" customHeight="1" x14ac:dyDescent="0.2">
      <c r="A5" s="30" t="s">
        <v>52</v>
      </c>
      <c r="I5">
        <v>92.655100000000004</v>
      </c>
      <c r="AC5" s="31">
        <v>92.655100000000004</v>
      </c>
    </row>
    <row r="6" spans="1:29" x14ac:dyDescent="0.2">
      <c r="A6" s="30" t="s">
        <v>53</v>
      </c>
      <c r="J6">
        <v>38.8538</v>
      </c>
      <c r="AC6" s="31">
        <v>38.8538</v>
      </c>
    </row>
    <row r="7" spans="1:29" x14ac:dyDescent="0.2">
      <c r="A7" s="30" t="s">
        <v>54</v>
      </c>
      <c r="K7">
        <v>456.02600000000001</v>
      </c>
      <c r="AC7" s="31">
        <v>456.02600000000001</v>
      </c>
    </row>
    <row r="8" spans="1:29" x14ac:dyDescent="0.2">
      <c r="A8" s="30" t="s">
        <v>55</v>
      </c>
      <c r="L8">
        <v>216.691</v>
      </c>
      <c r="AC8" s="31">
        <v>216.691</v>
      </c>
    </row>
    <row r="9" spans="1:29" x14ac:dyDescent="0.2">
      <c r="A9" s="30" t="s">
        <v>56</v>
      </c>
      <c r="M9">
        <v>1488.44</v>
      </c>
      <c r="AC9" s="31">
        <v>1488.44</v>
      </c>
    </row>
    <row r="10" spans="1:29" x14ac:dyDescent="0.2">
      <c r="A10" s="30" t="s">
        <v>57</v>
      </c>
      <c r="B10">
        <v>95.428200000000004</v>
      </c>
      <c r="C10">
        <v>0.12581800000000001</v>
      </c>
      <c r="D10">
        <v>1.2095E-2</v>
      </c>
      <c r="E10">
        <v>4.9067999999999996</v>
      </c>
      <c r="F10">
        <v>0.33862999999999999</v>
      </c>
      <c r="G10">
        <v>42.935099999999998</v>
      </c>
      <c r="Y10">
        <v>93.490499999999997</v>
      </c>
      <c r="Z10">
        <v>0.26216899999999999</v>
      </c>
      <c r="AA10">
        <v>0.577538</v>
      </c>
      <c r="AB10">
        <v>53.140099999999997</v>
      </c>
      <c r="AC10" s="31">
        <v>291.21699999999998</v>
      </c>
    </row>
    <row r="11" spans="1:29" x14ac:dyDescent="0.2">
      <c r="A11" s="30" t="s">
        <v>58</v>
      </c>
      <c r="B11">
        <v>5.4168900000000004</v>
      </c>
      <c r="C11">
        <v>49.416800000000002</v>
      </c>
      <c r="D11">
        <v>0.29892999999999997</v>
      </c>
      <c r="E11">
        <v>27.0839</v>
      </c>
      <c r="F11">
        <v>3.3496999999999999</v>
      </c>
      <c r="G11">
        <v>43.707700000000003</v>
      </c>
      <c r="Y11">
        <v>34.183799999999998</v>
      </c>
      <c r="Z11">
        <v>7.4180000000000001E-3</v>
      </c>
      <c r="AA11">
        <v>0.192858</v>
      </c>
      <c r="AB11">
        <v>14.831</v>
      </c>
      <c r="AC11" s="31">
        <v>178.489</v>
      </c>
    </row>
    <row r="12" spans="1:29" x14ac:dyDescent="0.2">
      <c r="A12" s="30" t="s">
        <v>59</v>
      </c>
      <c r="B12">
        <v>2.2498499999999999</v>
      </c>
      <c r="C12">
        <v>1.2098500000000001</v>
      </c>
      <c r="D12">
        <v>3.2885599999999999</v>
      </c>
      <c r="E12">
        <v>8.8828399999999998</v>
      </c>
      <c r="F12">
        <v>2.7181999999999999</v>
      </c>
      <c r="G12">
        <v>5.9145200000000004</v>
      </c>
      <c r="Y12">
        <v>2.0510000000000002</v>
      </c>
      <c r="Z12">
        <v>2.8900000000000002E-3</v>
      </c>
      <c r="AA12">
        <v>18.966200000000001</v>
      </c>
      <c r="AB12">
        <v>16.9831</v>
      </c>
      <c r="AC12" s="31">
        <v>62.267000000000003</v>
      </c>
    </row>
    <row r="13" spans="1:29" ht="21.75" customHeight="1" x14ac:dyDescent="0.2">
      <c r="A13" s="30" t="s">
        <v>60</v>
      </c>
      <c r="B13">
        <v>13.616300000000001</v>
      </c>
      <c r="C13">
        <v>4.9687000000000001</v>
      </c>
      <c r="D13">
        <v>16.2881</v>
      </c>
      <c r="E13">
        <v>212.126</v>
      </c>
      <c r="F13">
        <v>31.277100000000001</v>
      </c>
      <c r="G13">
        <v>72.134100000000004</v>
      </c>
      <c r="Y13">
        <v>92.273200000000003</v>
      </c>
      <c r="Z13">
        <v>7.9077000000000002</v>
      </c>
      <c r="AA13">
        <v>43.451099999999997</v>
      </c>
      <c r="AB13">
        <v>210.46199999999999</v>
      </c>
      <c r="AC13" s="31">
        <v>704.505</v>
      </c>
    </row>
    <row r="14" spans="1:29" ht="18" customHeight="1" x14ac:dyDescent="0.2">
      <c r="A14" s="30" t="s">
        <v>61</v>
      </c>
      <c r="B14">
        <v>1.2364900000000001</v>
      </c>
      <c r="C14">
        <v>1.0641099999999999</v>
      </c>
      <c r="D14">
        <v>0.14915900000000001</v>
      </c>
      <c r="E14">
        <v>2.6431300000000002</v>
      </c>
      <c r="F14">
        <v>50.589399999999998</v>
      </c>
      <c r="G14">
        <v>21.767099999999999</v>
      </c>
      <c r="Y14">
        <v>9.1433599999999995</v>
      </c>
      <c r="Z14">
        <v>1.9745200000000001</v>
      </c>
      <c r="AA14">
        <v>136.172</v>
      </c>
      <c r="AB14">
        <v>1.4730000000000001</v>
      </c>
      <c r="AC14" s="31">
        <v>226.21199999999999</v>
      </c>
    </row>
    <row r="15" spans="1:29" ht="16.5" customHeight="1" x14ac:dyDescent="0.2">
      <c r="A15" s="30" t="s">
        <v>62</v>
      </c>
      <c r="B15">
        <v>39.385899999999999</v>
      </c>
      <c r="C15">
        <v>11.9293</v>
      </c>
      <c r="D15">
        <v>6.1010400000000002</v>
      </c>
      <c r="E15">
        <v>90.094700000000003</v>
      </c>
      <c r="F15">
        <v>40.042400000000001</v>
      </c>
      <c r="G15">
        <v>416.995</v>
      </c>
      <c r="Y15">
        <v>558.06100000000004</v>
      </c>
      <c r="Z15">
        <v>241.62</v>
      </c>
      <c r="AA15">
        <v>53.102699999999999</v>
      </c>
      <c r="AB15">
        <v>134.636</v>
      </c>
      <c r="AC15" s="31">
        <v>1591.97</v>
      </c>
    </row>
    <row r="16" spans="1:29" x14ac:dyDescent="0.2">
      <c r="A16" s="30" t="s">
        <v>63</v>
      </c>
      <c r="B16" s="35">
        <v>6.1038199999999998</v>
      </c>
      <c r="C16" s="35">
        <v>0.73699700000000001</v>
      </c>
      <c r="D16" s="35"/>
      <c r="E16" s="35"/>
      <c r="F16" s="35"/>
      <c r="G16" s="35"/>
      <c r="AC16" s="31">
        <v>6.8408100000000003</v>
      </c>
    </row>
    <row r="17" spans="1:29" x14ac:dyDescent="0.2">
      <c r="A17" s="30" t="s">
        <v>64</v>
      </c>
      <c r="B17" s="35">
        <v>30.5609</v>
      </c>
      <c r="C17" s="35">
        <v>4.3680000000000003</v>
      </c>
      <c r="D17" s="35">
        <v>6.6539000000000001</v>
      </c>
      <c r="E17" s="35">
        <v>56.401899999999998</v>
      </c>
      <c r="F17" s="35">
        <v>36.633200000000002</v>
      </c>
      <c r="G17" s="35">
        <v>351.69600000000003</v>
      </c>
      <c r="AC17" s="31">
        <v>486.31400000000002</v>
      </c>
    </row>
    <row r="18" spans="1:29" x14ac:dyDescent="0.2">
      <c r="A18" s="30" t="s">
        <v>65</v>
      </c>
      <c r="B18" s="35">
        <v>30.3279</v>
      </c>
      <c r="C18" s="35">
        <v>16.774000000000001</v>
      </c>
      <c r="D18" s="35">
        <v>3.95397</v>
      </c>
      <c r="E18" s="35">
        <v>35.457999999999998</v>
      </c>
      <c r="F18" s="35">
        <v>35.920200000000001</v>
      </c>
      <c r="G18" s="35">
        <v>390.65100000000001</v>
      </c>
      <c r="AC18" s="31">
        <v>513.08500000000004</v>
      </c>
    </row>
    <row r="19" spans="1:29" x14ac:dyDescent="0.2">
      <c r="A19" s="30" t="s">
        <v>66</v>
      </c>
      <c r="B19" s="35">
        <v>-1.3871</v>
      </c>
      <c r="C19" s="35">
        <v>2.12E-2</v>
      </c>
      <c r="D19" s="35"/>
      <c r="E19" s="35"/>
      <c r="F19" s="35"/>
      <c r="G19" s="35"/>
      <c r="AC19" s="31">
        <v>-1.3658999999999999</v>
      </c>
    </row>
    <row r="20" spans="1:29" x14ac:dyDescent="0.2">
      <c r="A20" s="30" t="s">
        <v>67</v>
      </c>
      <c r="B20" s="35">
        <v>7.556</v>
      </c>
      <c r="C20" s="35">
        <v>1.526</v>
      </c>
      <c r="D20" s="35">
        <v>2.3239899999999998</v>
      </c>
      <c r="E20" s="35">
        <v>19.699000000000002</v>
      </c>
      <c r="F20" s="35">
        <v>12.795</v>
      </c>
      <c r="G20" s="35">
        <v>122.834</v>
      </c>
      <c r="AC20" s="31">
        <v>166.73400000000001</v>
      </c>
    </row>
    <row r="21" spans="1:29" x14ac:dyDescent="0.2">
      <c r="A21" s="30" t="s">
        <v>68</v>
      </c>
      <c r="B21" s="35">
        <v>-0.535999</v>
      </c>
      <c r="C21" s="35">
        <v>0.48200100000000001</v>
      </c>
      <c r="D21" s="35">
        <v>0.114</v>
      </c>
      <c r="E21" s="35">
        <v>1.0189999999999999</v>
      </c>
      <c r="F21" s="35">
        <v>1.032</v>
      </c>
      <c r="G21" s="35">
        <v>11.227399999999999</v>
      </c>
      <c r="AC21" s="31">
        <v>13.3384</v>
      </c>
    </row>
    <row r="22" spans="1:29" x14ac:dyDescent="0.2">
      <c r="A22" s="30" t="s">
        <v>69</v>
      </c>
      <c r="H22">
        <v>18.440000000000001</v>
      </c>
      <c r="I22">
        <v>30.4831</v>
      </c>
      <c r="J22">
        <v>1.4430000000000001</v>
      </c>
      <c r="K22">
        <v>23.010999999999999</v>
      </c>
      <c r="L22">
        <v>8.96462</v>
      </c>
      <c r="M22">
        <v>34.908999999999999</v>
      </c>
      <c r="AC22" s="31">
        <v>117.251</v>
      </c>
    </row>
    <row r="23" spans="1:29" x14ac:dyDescent="0.2">
      <c r="A23" s="30" t="s">
        <v>70</v>
      </c>
      <c r="B23">
        <v>-0.63700000000000001</v>
      </c>
      <c r="C23">
        <v>3.2300000000000002E-2</v>
      </c>
      <c r="D23">
        <v>-0.33</v>
      </c>
      <c r="E23">
        <v>-2.2890000000000001</v>
      </c>
      <c r="F23">
        <v>1.9950000000000001</v>
      </c>
      <c r="G23">
        <v>8.5790000000000006</v>
      </c>
      <c r="AC23" s="31">
        <v>7.3502999999999998</v>
      </c>
    </row>
    <row r="24" spans="1:29" x14ac:dyDescent="0.2">
      <c r="A24" s="30" t="s">
        <v>71</v>
      </c>
      <c r="H24">
        <v>0.77903900000000004</v>
      </c>
      <c r="I24">
        <v>7.6500399999999996E-2</v>
      </c>
      <c r="J24">
        <v>6.7800299999999994E-2</v>
      </c>
      <c r="K24">
        <v>1.8982300000000001</v>
      </c>
      <c r="AC24" s="31">
        <v>2.8215699999999999</v>
      </c>
    </row>
    <row r="25" spans="1:29" x14ac:dyDescent="0.2">
      <c r="A25" s="30" t="s">
        <v>72</v>
      </c>
      <c r="H25">
        <v>-1.19001E-3</v>
      </c>
      <c r="I25">
        <v>5.2674699999999998E-2</v>
      </c>
      <c r="J25">
        <v>1.1798700000000001E-2</v>
      </c>
      <c r="K25">
        <v>9.7912399999999997E-2</v>
      </c>
      <c r="AC25" s="31">
        <v>0.16119600000000001</v>
      </c>
    </row>
    <row r="26" spans="1:29" x14ac:dyDescent="0.2">
      <c r="A26" s="30" t="s">
        <v>34</v>
      </c>
      <c r="Y26">
        <v>126.309</v>
      </c>
      <c r="AC26" s="31">
        <v>126.309</v>
      </c>
    </row>
    <row r="27" spans="1:29" x14ac:dyDescent="0.2">
      <c r="A27" s="30" t="s">
        <v>35</v>
      </c>
      <c r="N27">
        <v>6.8408100000000003</v>
      </c>
      <c r="O27">
        <v>486.31400000000002</v>
      </c>
      <c r="P27">
        <v>513.08500000000004</v>
      </c>
      <c r="AC27" s="31">
        <v>1006.24</v>
      </c>
    </row>
    <row r="28" spans="1:29" x14ac:dyDescent="0.2">
      <c r="A28" s="30" t="s">
        <v>73</v>
      </c>
      <c r="Q28">
        <v>-1.3658999999999999</v>
      </c>
      <c r="R28">
        <v>166.73400000000001</v>
      </c>
      <c r="S28">
        <v>13.3384</v>
      </c>
      <c r="T28">
        <v>117.251</v>
      </c>
      <c r="U28">
        <v>7.3502999999999998</v>
      </c>
      <c r="V28">
        <v>2.8215699999999999</v>
      </c>
      <c r="W28">
        <v>0.16119600000000001</v>
      </c>
      <c r="X28">
        <v>126.309</v>
      </c>
      <c r="AC28" s="31">
        <v>432.59899999999999</v>
      </c>
    </row>
    <row r="29" spans="1:29" x14ac:dyDescent="0.2">
      <c r="A29" s="30" t="s">
        <v>74</v>
      </c>
      <c r="Y29">
        <v>90.728399999999993</v>
      </c>
      <c r="Z29">
        <v>180.82400000000001</v>
      </c>
      <c r="AB29">
        <v>-19.09</v>
      </c>
      <c r="AC29" s="31">
        <v>252.46299999999999</v>
      </c>
    </row>
    <row r="30" spans="1:29" x14ac:dyDescent="0.2">
      <c r="A30" s="30" t="s">
        <v>36</v>
      </c>
      <c r="H30">
        <v>42.676900000000003</v>
      </c>
      <c r="I30">
        <v>55.221499999999999</v>
      </c>
      <c r="J30">
        <v>21.890699999999999</v>
      </c>
      <c r="K30">
        <v>223.471</v>
      </c>
      <c r="L30">
        <v>0.55700000000000005</v>
      </c>
      <c r="M30">
        <v>68.617999999999995</v>
      </c>
      <c r="AB30">
        <v>14.505000000000001</v>
      </c>
      <c r="AC30" s="31">
        <v>426.94099999999997</v>
      </c>
    </row>
    <row r="31" spans="1:29" x14ac:dyDescent="0.2">
      <c r="A31" s="32" t="s">
        <v>42</v>
      </c>
      <c r="B31" s="49">
        <v>229.322</v>
      </c>
      <c r="C31" s="49">
        <v>92.655100000000004</v>
      </c>
      <c r="D31" s="49">
        <v>38.8538</v>
      </c>
      <c r="E31" s="49">
        <v>456.02600000000001</v>
      </c>
      <c r="F31" s="49">
        <v>216.691</v>
      </c>
      <c r="G31" s="49">
        <v>1488.44</v>
      </c>
      <c r="H31" s="33">
        <v>291.21699999999998</v>
      </c>
      <c r="I31" s="33">
        <v>178.489</v>
      </c>
      <c r="J31" s="33">
        <v>62.267000000000003</v>
      </c>
      <c r="K31" s="33">
        <v>704.505</v>
      </c>
      <c r="L31" s="33">
        <v>226.21199999999999</v>
      </c>
      <c r="M31" s="33">
        <v>1591.97</v>
      </c>
      <c r="N31" s="33">
        <v>6.8408100000000003</v>
      </c>
      <c r="O31" s="33">
        <v>486.31400000000002</v>
      </c>
      <c r="P31" s="33">
        <v>513.08500000000004</v>
      </c>
      <c r="Q31" s="33">
        <v>-1.3658999999999999</v>
      </c>
      <c r="R31" s="33">
        <v>166.73400000000001</v>
      </c>
      <c r="S31" s="33">
        <v>13.3384</v>
      </c>
      <c r="T31" s="33">
        <v>117.251</v>
      </c>
      <c r="U31" s="33">
        <v>7.3502999999999998</v>
      </c>
      <c r="V31" s="33">
        <v>2.8215699999999999</v>
      </c>
      <c r="W31" s="33">
        <v>0.16119600000000001</v>
      </c>
      <c r="X31" s="33">
        <v>126.309</v>
      </c>
      <c r="Y31" s="33">
        <v>1006.24</v>
      </c>
      <c r="Z31" s="33">
        <v>432.59899999999999</v>
      </c>
      <c r="AA31" s="33">
        <v>252.46299999999999</v>
      </c>
      <c r="AB31" s="33">
        <v>426.94099999999997</v>
      </c>
      <c r="AC31" s="34">
        <v>9133.73</v>
      </c>
    </row>
    <row r="33" spans="1:7" x14ac:dyDescent="0.2">
      <c r="A33" s="50" t="s">
        <v>82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a-Mach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2.0568109470526159</v>
      </c>
      <c r="C35" s="48">
        <f t="shared" ref="C35:G35" si="1">+(C16+C19)/C$31*100</f>
        <v>0.81830034180525402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16.621562693505201</v>
      </c>
      <c r="C36" s="48">
        <f t="shared" si="2"/>
        <v>6.3612256637788969</v>
      </c>
      <c r="D36" s="48">
        <f t="shared" si="2"/>
        <v>23.106851839459718</v>
      </c>
      <c r="E36" s="48">
        <f t="shared" si="2"/>
        <v>16.687842359865446</v>
      </c>
      <c r="F36" s="48">
        <f t="shared" si="2"/>
        <v>22.810453595211616</v>
      </c>
      <c r="G36" s="48">
        <f t="shared" si="2"/>
        <v>31.881029803015238</v>
      </c>
    </row>
    <row r="37" spans="1:7" x14ac:dyDescent="0.2">
      <c r="A37" s="51" t="s">
        <v>3</v>
      </c>
      <c r="B37" s="48">
        <f t="shared" ref="B37:G37" si="3">+(B18+B21)/B$31*100</f>
        <v>12.99129651756046</v>
      </c>
      <c r="C37" s="48">
        <f t="shared" si="3"/>
        <v>18.623908451882304</v>
      </c>
      <c r="D37" s="48">
        <f t="shared" si="3"/>
        <v>10.469941164056024</v>
      </c>
      <c r="E37" s="48">
        <f t="shared" si="3"/>
        <v>7.9988860284282026</v>
      </c>
      <c r="F37" s="48">
        <f t="shared" si="3"/>
        <v>17.052946361408644</v>
      </c>
      <c r="G37" s="48">
        <f t="shared" si="3"/>
        <v>26.999973126226113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E34" sqref="E34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56" t="s">
        <v>30</v>
      </c>
      <c r="C2" s="57"/>
      <c r="D2" s="57"/>
      <c r="E2" s="57"/>
      <c r="F2" s="57"/>
      <c r="G2" s="57"/>
      <c r="H2" s="56" t="s">
        <v>31</v>
      </c>
      <c r="I2" s="56"/>
      <c r="J2" s="56"/>
      <c r="K2" s="56"/>
      <c r="L2" s="56"/>
      <c r="M2" s="56"/>
      <c r="N2" s="56" t="s">
        <v>32</v>
      </c>
      <c r="O2" s="56"/>
      <c r="P2" s="56"/>
      <c r="Q2" s="56" t="s">
        <v>75</v>
      </c>
      <c r="R2" s="56"/>
      <c r="S2" s="5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229.322</v>
      </c>
      <c r="AC4" s="31">
        <v>229.322</v>
      </c>
    </row>
    <row r="5" spans="1:29" ht="12.75" customHeight="1" x14ac:dyDescent="0.2">
      <c r="A5" s="30" t="s">
        <v>52</v>
      </c>
      <c r="I5">
        <v>92.655100000000004</v>
      </c>
      <c r="AC5" s="31">
        <v>92.655100000000004</v>
      </c>
    </row>
    <row r="6" spans="1:29" x14ac:dyDescent="0.2">
      <c r="A6" s="30" t="s">
        <v>53</v>
      </c>
      <c r="J6">
        <v>38.8538</v>
      </c>
      <c r="AC6" s="31">
        <v>38.8538</v>
      </c>
    </row>
    <row r="7" spans="1:29" x14ac:dyDescent="0.2">
      <c r="A7" s="30" t="s">
        <v>54</v>
      </c>
      <c r="K7">
        <v>456.02600000000001</v>
      </c>
      <c r="AC7" s="31">
        <v>456.02600000000001</v>
      </c>
    </row>
    <row r="8" spans="1:29" x14ac:dyDescent="0.2">
      <c r="A8" s="30" t="s">
        <v>55</v>
      </c>
      <c r="L8">
        <v>216.691</v>
      </c>
      <c r="AC8" s="31">
        <v>216.691</v>
      </c>
    </row>
    <row r="9" spans="1:29" x14ac:dyDescent="0.2">
      <c r="A9" s="30" t="s">
        <v>56</v>
      </c>
      <c r="M9">
        <v>1488.44</v>
      </c>
      <c r="AC9" s="31">
        <v>1488.44</v>
      </c>
    </row>
    <row r="10" spans="1:29" x14ac:dyDescent="0.2">
      <c r="A10" s="30" t="s">
        <v>57</v>
      </c>
      <c r="B10">
        <v>95.428200000000004</v>
      </c>
      <c r="C10">
        <v>0.12581800000000001</v>
      </c>
      <c r="D10">
        <v>1.2095E-2</v>
      </c>
      <c r="E10">
        <v>4.9067999999999996</v>
      </c>
      <c r="F10">
        <v>0.33862999999999999</v>
      </c>
      <c r="G10">
        <v>42.935099999999998</v>
      </c>
      <c r="Y10">
        <v>93.490499999999997</v>
      </c>
      <c r="Z10">
        <v>0.26216899999999999</v>
      </c>
      <c r="AA10">
        <v>0.577538</v>
      </c>
      <c r="AB10">
        <v>53.140099999999997</v>
      </c>
      <c r="AC10" s="31">
        <v>291.21699999999998</v>
      </c>
    </row>
    <row r="11" spans="1:29" x14ac:dyDescent="0.2">
      <c r="A11" s="30" t="s">
        <v>58</v>
      </c>
      <c r="B11">
        <v>5.4168900000000004</v>
      </c>
      <c r="C11">
        <v>49.416800000000002</v>
      </c>
      <c r="D11">
        <v>0.29892999999999997</v>
      </c>
      <c r="E11">
        <v>27.0839</v>
      </c>
      <c r="F11">
        <v>3.3496999999999999</v>
      </c>
      <c r="G11">
        <v>43.707700000000003</v>
      </c>
      <c r="Y11">
        <v>34.183799999999998</v>
      </c>
      <c r="Z11">
        <v>7.4180000000000001E-3</v>
      </c>
      <c r="AA11">
        <v>0.192858</v>
      </c>
      <c r="AB11">
        <v>14.831</v>
      </c>
      <c r="AC11" s="31">
        <v>178.489</v>
      </c>
    </row>
    <row r="12" spans="1:29" x14ac:dyDescent="0.2">
      <c r="A12" s="30" t="s">
        <v>59</v>
      </c>
      <c r="B12">
        <v>2.2498499999999999</v>
      </c>
      <c r="C12">
        <v>1.2098500000000001</v>
      </c>
      <c r="D12">
        <v>3.2885599999999999</v>
      </c>
      <c r="E12">
        <v>8.8828399999999998</v>
      </c>
      <c r="F12">
        <v>2.7181999999999999</v>
      </c>
      <c r="G12">
        <v>5.9145200000000004</v>
      </c>
      <c r="Y12">
        <v>2.0510000000000002</v>
      </c>
      <c r="Z12">
        <v>2.8900000000000002E-3</v>
      </c>
      <c r="AA12">
        <v>18.966200000000001</v>
      </c>
      <c r="AB12">
        <v>16.9831</v>
      </c>
      <c r="AC12" s="31">
        <v>62.267000000000003</v>
      </c>
    </row>
    <row r="13" spans="1:29" ht="12.75" customHeight="1" x14ac:dyDescent="0.2">
      <c r="A13" s="30" t="s">
        <v>60</v>
      </c>
      <c r="B13">
        <v>13.616300000000001</v>
      </c>
      <c r="C13">
        <v>4.9687000000000001</v>
      </c>
      <c r="D13">
        <v>16.2881</v>
      </c>
      <c r="E13">
        <v>212.126</v>
      </c>
      <c r="F13">
        <v>31.277100000000001</v>
      </c>
      <c r="G13">
        <v>72.134100000000004</v>
      </c>
      <c r="Y13">
        <v>92.273200000000003</v>
      </c>
      <c r="Z13">
        <v>7.9077000000000002</v>
      </c>
      <c r="AA13">
        <v>43.451099999999997</v>
      </c>
      <c r="AB13">
        <v>210.46199999999999</v>
      </c>
      <c r="AC13" s="31">
        <v>704.505</v>
      </c>
    </row>
    <row r="14" spans="1:29" ht="14.25" customHeight="1" x14ac:dyDescent="0.2">
      <c r="A14" s="30" t="s">
        <v>61</v>
      </c>
      <c r="B14">
        <v>1.2364900000000001</v>
      </c>
      <c r="C14">
        <v>1.0641099999999999</v>
      </c>
      <c r="D14">
        <v>0.14915900000000001</v>
      </c>
      <c r="E14">
        <v>2.6431300000000002</v>
      </c>
      <c r="F14">
        <v>50.589399999999998</v>
      </c>
      <c r="G14">
        <v>21.767099999999999</v>
      </c>
      <c r="Y14">
        <v>9.1433599999999995</v>
      </c>
      <c r="Z14">
        <v>1.9745200000000001</v>
      </c>
      <c r="AA14">
        <v>136.172</v>
      </c>
      <c r="AB14">
        <v>1.4730000000000001</v>
      </c>
      <c r="AC14" s="31">
        <v>226.21199999999999</v>
      </c>
    </row>
    <row r="15" spans="1:29" ht="16.5" customHeight="1" x14ac:dyDescent="0.2">
      <c r="A15" s="30" t="s">
        <v>62</v>
      </c>
      <c r="B15">
        <v>39.385899999999999</v>
      </c>
      <c r="C15">
        <v>11.9293</v>
      </c>
      <c r="D15">
        <v>6.1010400000000002</v>
      </c>
      <c r="E15">
        <v>90.094700000000003</v>
      </c>
      <c r="F15">
        <v>40.042400000000001</v>
      </c>
      <c r="G15">
        <v>416.995</v>
      </c>
      <c r="Y15">
        <v>558.06100000000004</v>
      </c>
      <c r="Z15">
        <v>241.62</v>
      </c>
      <c r="AA15">
        <v>53.102699999999999</v>
      </c>
      <c r="AB15">
        <v>134.636</v>
      </c>
      <c r="AC15" s="31">
        <v>1591.97</v>
      </c>
    </row>
    <row r="16" spans="1:29" x14ac:dyDescent="0.2">
      <c r="A16" s="30" t="s">
        <v>63</v>
      </c>
      <c r="B16" s="35">
        <v>6.1038199999999998</v>
      </c>
      <c r="C16" s="35">
        <v>0.73699700000000001</v>
      </c>
      <c r="D16" s="35"/>
      <c r="E16" s="35"/>
      <c r="F16" s="35"/>
      <c r="G16" s="35"/>
      <c r="AC16" s="31">
        <v>6.8408100000000003</v>
      </c>
    </row>
    <row r="17" spans="1:29" x14ac:dyDescent="0.2">
      <c r="A17" s="30" t="s">
        <v>64</v>
      </c>
      <c r="B17" s="35">
        <v>30.5609</v>
      </c>
      <c r="C17" s="35">
        <v>4.3680000000000003</v>
      </c>
      <c r="D17" s="35">
        <v>6.6539000000000001</v>
      </c>
      <c r="E17" s="35">
        <v>56.401899999999998</v>
      </c>
      <c r="F17" s="35">
        <v>36.633200000000002</v>
      </c>
      <c r="G17" s="35">
        <v>351.69600000000003</v>
      </c>
      <c r="AC17" s="31">
        <v>486.31400000000002</v>
      </c>
    </row>
    <row r="18" spans="1:29" x14ac:dyDescent="0.2">
      <c r="A18" s="30" t="s">
        <v>65</v>
      </c>
      <c r="B18" s="35">
        <v>30.3279</v>
      </c>
      <c r="C18" s="35">
        <v>16.774000000000001</v>
      </c>
      <c r="D18" s="35">
        <v>3.95397</v>
      </c>
      <c r="E18" s="35">
        <v>35.457999999999998</v>
      </c>
      <c r="F18" s="35">
        <v>35.920200000000001</v>
      </c>
      <c r="G18" s="35">
        <v>390.65100000000001</v>
      </c>
      <c r="AC18" s="31">
        <v>513.08500000000004</v>
      </c>
    </row>
    <row r="19" spans="1:29" x14ac:dyDescent="0.2">
      <c r="A19" s="30" t="s">
        <v>66</v>
      </c>
      <c r="B19">
        <v>-1.3871</v>
      </c>
      <c r="C19">
        <v>2.12E-2</v>
      </c>
      <c r="AC19" s="31">
        <v>-1.3658999999999999</v>
      </c>
    </row>
    <row r="20" spans="1:29" x14ac:dyDescent="0.2">
      <c r="A20" s="30" t="s">
        <v>67</v>
      </c>
      <c r="B20">
        <v>7.556</v>
      </c>
      <c r="C20">
        <v>1.526</v>
      </c>
      <c r="D20">
        <v>2.3239899999999998</v>
      </c>
      <c r="E20">
        <v>19.699000000000002</v>
      </c>
      <c r="F20">
        <v>12.795</v>
      </c>
      <c r="G20">
        <v>122.834</v>
      </c>
      <c r="AC20" s="31">
        <v>166.73400000000001</v>
      </c>
    </row>
    <row r="21" spans="1:29" x14ac:dyDescent="0.2">
      <c r="A21" s="30" t="s">
        <v>68</v>
      </c>
      <c r="B21">
        <v>-0.535999</v>
      </c>
      <c r="C21">
        <v>0.48200100000000001</v>
      </c>
      <c r="D21">
        <v>0.114</v>
      </c>
      <c r="E21">
        <v>1.0189999999999999</v>
      </c>
      <c r="F21">
        <v>1.032</v>
      </c>
      <c r="G21">
        <v>11.227399999999999</v>
      </c>
      <c r="AC21" s="31">
        <v>13.3384</v>
      </c>
    </row>
    <row r="22" spans="1:29" x14ac:dyDescent="0.2">
      <c r="A22" s="30" t="s">
        <v>69</v>
      </c>
      <c r="H22">
        <v>18.440000000000001</v>
      </c>
      <c r="I22">
        <v>30.4831</v>
      </c>
      <c r="J22">
        <v>1.4430000000000001</v>
      </c>
      <c r="K22">
        <v>23.010999999999999</v>
      </c>
      <c r="L22">
        <v>8.96462</v>
      </c>
      <c r="M22">
        <v>34.908999999999999</v>
      </c>
      <c r="AC22" s="31">
        <v>117.251</v>
      </c>
    </row>
    <row r="23" spans="1:29" x14ac:dyDescent="0.2">
      <c r="A23" s="30" t="s">
        <v>70</v>
      </c>
      <c r="B23">
        <v>-0.63700000000000001</v>
      </c>
      <c r="C23">
        <v>3.2300000000000002E-2</v>
      </c>
      <c r="D23">
        <v>-0.33</v>
      </c>
      <c r="E23">
        <v>-2.2890000000000001</v>
      </c>
      <c r="F23">
        <v>1.9950000000000001</v>
      </c>
      <c r="G23">
        <v>8.5790000000000006</v>
      </c>
      <c r="AC23" s="31">
        <v>7.3502999999999998</v>
      </c>
    </row>
    <row r="24" spans="1:29" x14ac:dyDescent="0.2">
      <c r="A24" s="30" t="s">
        <v>71</v>
      </c>
      <c r="H24">
        <v>0.77903900000000004</v>
      </c>
      <c r="I24">
        <v>7.6500399999999996E-2</v>
      </c>
      <c r="J24">
        <v>6.7800299999999994E-2</v>
      </c>
      <c r="K24">
        <v>1.8982300000000001</v>
      </c>
      <c r="AC24" s="31">
        <v>2.8215699999999999</v>
      </c>
    </row>
    <row r="25" spans="1:29" x14ac:dyDescent="0.2">
      <c r="A25" s="30" t="s">
        <v>72</v>
      </c>
      <c r="H25">
        <v>-1.19001E-3</v>
      </c>
      <c r="I25">
        <v>5.2674699999999998E-2</v>
      </c>
      <c r="J25">
        <v>1.1798700000000001E-2</v>
      </c>
      <c r="K25">
        <v>9.7912399999999997E-2</v>
      </c>
      <c r="AC25" s="31">
        <v>0.16119600000000001</v>
      </c>
    </row>
    <row r="26" spans="1:29" x14ac:dyDescent="0.2">
      <c r="A26" s="30" t="s">
        <v>34</v>
      </c>
      <c r="Y26">
        <v>126.309</v>
      </c>
      <c r="AC26" s="31">
        <v>126.309</v>
      </c>
    </row>
    <row r="27" spans="1:29" x14ac:dyDescent="0.2">
      <c r="A27" s="30" t="s">
        <v>35</v>
      </c>
      <c r="N27">
        <v>6.8408100000000003</v>
      </c>
      <c r="O27">
        <v>486.31400000000002</v>
      </c>
      <c r="P27">
        <v>513.08500000000004</v>
      </c>
      <c r="AC27" s="31">
        <v>1006.24</v>
      </c>
    </row>
    <row r="28" spans="1:29" x14ac:dyDescent="0.2">
      <c r="A28" s="30" t="s">
        <v>73</v>
      </c>
      <c r="Q28">
        <v>-1.3658999999999999</v>
      </c>
      <c r="R28">
        <v>166.73400000000001</v>
      </c>
      <c r="S28">
        <v>13.3384</v>
      </c>
      <c r="T28">
        <v>117.251</v>
      </c>
      <c r="U28">
        <v>7.3502999999999998</v>
      </c>
      <c r="V28">
        <v>2.8215699999999999</v>
      </c>
      <c r="W28">
        <v>0.16119600000000001</v>
      </c>
      <c r="X28">
        <v>126.309</v>
      </c>
      <c r="AC28" s="31">
        <v>432.59899999999999</v>
      </c>
    </row>
    <row r="29" spans="1:29" ht="14.25" customHeight="1" x14ac:dyDescent="0.2">
      <c r="A29" s="30" t="s">
        <v>74</v>
      </c>
      <c r="Y29">
        <v>90.728399999999993</v>
      </c>
      <c r="Z29">
        <v>180.82400000000001</v>
      </c>
      <c r="AB29">
        <v>-19.09</v>
      </c>
      <c r="AC29" s="31">
        <v>252.46299999999999</v>
      </c>
    </row>
    <row r="30" spans="1:29" x14ac:dyDescent="0.2">
      <c r="A30" s="30" t="s">
        <v>36</v>
      </c>
      <c r="H30">
        <v>42.676900000000003</v>
      </c>
      <c r="I30">
        <v>55.221499999999999</v>
      </c>
      <c r="J30">
        <v>21.890699999999999</v>
      </c>
      <c r="K30">
        <v>223.471</v>
      </c>
      <c r="L30">
        <v>0.55700000000000005</v>
      </c>
      <c r="M30">
        <v>68.617999999999995</v>
      </c>
      <c r="AB30">
        <v>14.505000000000001</v>
      </c>
      <c r="AC30" s="31">
        <v>426.94099999999997</v>
      </c>
    </row>
    <row r="31" spans="1:29" x14ac:dyDescent="0.2">
      <c r="A31" s="32" t="s">
        <v>42</v>
      </c>
      <c r="B31" s="33">
        <v>229.322</v>
      </c>
      <c r="C31" s="33">
        <v>92.655100000000004</v>
      </c>
      <c r="D31" s="33">
        <v>38.8538</v>
      </c>
      <c r="E31" s="33">
        <v>456.02600000000001</v>
      </c>
      <c r="F31" s="33">
        <v>216.691</v>
      </c>
      <c r="G31" s="33">
        <v>1488.44</v>
      </c>
      <c r="H31" s="33">
        <v>291.21699999999998</v>
      </c>
      <c r="I31" s="33">
        <v>178.489</v>
      </c>
      <c r="J31" s="33">
        <v>62.267000000000003</v>
      </c>
      <c r="K31" s="33">
        <v>704.505</v>
      </c>
      <c r="L31" s="33">
        <v>226.21199999999999</v>
      </c>
      <c r="M31" s="33">
        <v>1591.97</v>
      </c>
      <c r="N31" s="33">
        <v>6.8408100000000003</v>
      </c>
      <c r="O31" s="33">
        <v>486.31400000000002</v>
      </c>
      <c r="P31" s="33">
        <v>513.08500000000004</v>
      </c>
      <c r="Q31" s="33">
        <v>-1.3658999999999999</v>
      </c>
      <c r="R31" s="33">
        <v>166.73400000000001</v>
      </c>
      <c r="S31" s="33">
        <v>13.3384</v>
      </c>
      <c r="T31" s="33">
        <v>117.251</v>
      </c>
      <c r="U31" s="33">
        <v>7.3502999999999998</v>
      </c>
      <c r="V31" s="33">
        <v>2.8215699999999999</v>
      </c>
      <c r="W31" s="33">
        <v>0.16119600000000001</v>
      </c>
      <c r="X31" s="33">
        <v>126.309</v>
      </c>
      <c r="Y31" s="33">
        <v>1006.24</v>
      </c>
      <c r="Z31" s="33">
        <v>432.59899999999999</v>
      </c>
      <c r="AA31" s="33">
        <v>252.46299999999999</v>
      </c>
      <c r="AB31" s="33">
        <v>426.94099999999997</v>
      </c>
      <c r="AC31" s="34">
        <v>9133.73</v>
      </c>
    </row>
    <row r="33" spans="1:4" x14ac:dyDescent="0.2">
      <c r="A33" s="36" t="s">
        <v>19</v>
      </c>
      <c r="B33" s="36"/>
      <c r="C33" s="36"/>
      <c r="D33" s="36"/>
    </row>
    <row r="34" spans="1:4" x14ac:dyDescent="0.2">
      <c r="A34" s="36"/>
      <c r="B34" s="36" t="s">
        <v>1</v>
      </c>
      <c r="C34" s="36" t="s">
        <v>2</v>
      </c>
      <c r="D34" s="36" t="s">
        <v>3</v>
      </c>
    </row>
    <row r="35" spans="1:4" ht="15" customHeight="1" x14ac:dyDescent="0.2">
      <c r="A35" s="36" t="str">
        <f>+A4</f>
        <v>a-AgrFood</v>
      </c>
      <c r="B35" s="36">
        <f>+B16/SUM($B16:$G16)*100</f>
        <v>89.226476895961397</v>
      </c>
      <c r="C35" s="36">
        <f>+B17/SUM($B17:$G17)*100</f>
        <v>6.2841921647725885</v>
      </c>
      <c r="D35" s="36">
        <f>B18/SUM($B18:$G18)*100</f>
        <v>5.9108911510522031</v>
      </c>
    </row>
    <row r="36" spans="1:4" x14ac:dyDescent="0.2">
      <c r="A36" s="36" t="str">
        <f t="shared" ref="A36:A40" si="0">+A5</f>
        <v>a-Energy</v>
      </c>
      <c r="B36" s="36">
        <f>+C16/SUM($B16:$G16)*100</f>
        <v>10.773523104038597</v>
      </c>
      <c r="C36" s="36">
        <f>+C17/SUM($B17:$G17)*100</f>
        <v>0.89818530788447537</v>
      </c>
      <c r="D36" s="36">
        <f>C18/SUM($B18:$G18)*100</f>
        <v>3.2692434414433458</v>
      </c>
    </row>
    <row r="37" spans="1:4" x14ac:dyDescent="0.2">
      <c r="A37" s="36" t="str">
        <f t="shared" si="0"/>
        <v>a-Mach</v>
      </c>
      <c r="B37" s="36">
        <v>0</v>
      </c>
      <c r="C37" s="36">
        <f>+D17/SUM($B17:$G17)*100</f>
        <v>1.368231506440593</v>
      </c>
      <c r="D37" s="36">
        <f>D18/SUM($B18:$G18)*100</f>
        <v>0.7706265941435404</v>
      </c>
    </row>
    <row r="38" spans="1:4" x14ac:dyDescent="0.2">
      <c r="A38" s="36" t="str">
        <f t="shared" si="0"/>
        <v>a-OthrMfg</v>
      </c>
      <c r="B38" s="36">
        <v>0</v>
      </c>
      <c r="C38" s="36">
        <f>+E17/SUM($B17:$G17)*100</f>
        <v>11.597838350908743</v>
      </c>
      <c r="D38" s="36">
        <f>E18/SUM($B18:$G18)*100</f>
        <v>6.9107448400320832</v>
      </c>
    </row>
    <row r="39" spans="1:4" x14ac:dyDescent="0.2">
      <c r="A39" s="36" t="str">
        <f t="shared" si="0"/>
        <v>a-Const</v>
      </c>
      <c r="B39" s="36">
        <v>0</v>
      </c>
      <c r="C39" s="36">
        <f>+F17/SUM($B17:$G17)*100</f>
        <v>7.5328301329655591</v>
      </c>
      <c r="D39" s="36">
        <f>F18/SUM($B18:$G18)*100</f>
        <v>7.0008273676721879</v>
      </c>
    </row>
    <row r="40" spans="1:4" x14ac:dyDescent="0.2">
      <c r="A40" s="36" t="str">
        <f t="shared" si="0"/>
        <v>a-OthrSer</v>
      </c>
      <c r="B40" s="36">
        <v>0</v>
      </c>
      <c r="C40" s="36">
        <f>+G17/SUM($B17:$G17)*100</f>
        <v>72.318722537028037</v>
      </c>
      <c r="D40" s="36">
        <f>G18/SUM($B18:$G18)*100</f>
        <v>76.137666605656648</v>
      </c>
    </row>
    <row r="41" spans="1:4" x14ac:dyDescent="0.2">
      <c r="A41" s="37" t="s">
        <v>0</v>
      </c>
      <c r="B41" s="48">
        <f t="shared" ref="B41" si="1">SUM(B35:B40)</f>
        <v>100</v>
      </c>
      <c r="C41" s="48">
        <f>SUM(C35:C40)</f>
        <v>100</v>
      </c>
      <c r="D41" s="48">
        <f t="shared" ref="D41" si="2">SUM(D35:D40)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E34" sqref="E34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56" t="s">
        <v>30</v>
      </c>
      <c r="C2" s="57"/>
      <c r="D2" s="57"/>
      <c r="E2" s="57"/>
      <c r="F2" s="57"/>
      <c r="G2" s="57"/>
      <c r="H2" s="56" t="s">
        <v>31</v>
      </c>
      <c r="I2" s="56"/>
      <c r="J2" s="56"/>
      <c r="K2" s="56"/>
      <c r="L2" s="56"/>
      <c r="M2" s="56"/>
      <c r="N2" s="56" t="s">
        <v>32</v>
      </c>
      <c r="O2" s="56"/>
      <c r="P2" s="56"/>
      <c r="Q2" s="56" t="s">
        <v>75</v>
      </c>
      <c r="R2" s="56"/>
      <c r="S2" s="5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229.322</v>
      </c>
      <c r="AC4" s="31">
        <v>229.322</v>
      </c>
    </row>
    <row r="5" spans="1:29" ht="12.75" customHeight="1" x14ac:dyDescent="0.2">
      <c r="A5" s="30" t="s">
        <v>52</v>
      </c>
      <c r="I5">
        <v>92.655100000000004</v>
      </c>
      <c r="AC5" s="31">
        <v>92.655100000000004</v>
      </c>
    </row>
    <row r="6" spans="1:29" x14ac:dyDescent="0.2">
      <c r="A6" s="30" t="s">
        <v>53</v>
      </c>
      <c r="J6">
        <v>38.8538</v>
      </c>
      <c r="AC6" s="31">
        <v>38.8538</v>
      </c>
    </row>
    <row r="7" spans="1:29" x14ac:dyDescent="0.2">
      <c r="A7" s="30" t="s">
        <v>54</v>
      </c>
      <c r="K7">
        <v>456.02600000000001</v>
      </c>
      <c r="AC7" s="31">
        <v>456.02600000000001</v>
      </c>
    </row>
    <row r="8" spans="1:29" x14ac:dyDescent="0.2">
      <c r="A8" s="30" t="s">
        <v>55</v>
      </c>
      <c r="L8">
        <v>216.691</v>
      </c>
      <c r="AC8" s="31">
        <v>216.691</v>
      </c>
    </row>
    <row r="9" spans="1:29" x14ac:dyDescent="0.2">
      <c r="A9" s="30" t="s">
        <v>56</v>
      </c>
      <c r="M9">
        <v>1488.44</v>
      </c>
      <c r="AC9" s="31">
        <v>1488.44</v>
      </c>
    </row>
    <row r="10" spans="1:29" x14ac:dyDescent="0.2">
      <c r="A10" s="30" t="s">
        <v>57</v>
      </c>
      <c r="B10" s="35">
        <v>95.428200000000004</v>
      </c>
      <c r="C10" s="35">
        <v>0.12581800000000001</v>
      </c>
      <c r="D10" s="35">
        <v>1.2095E-2</v>
      </c>
      <c r="E10" s="35">
        <v>4.9067999999999996</v>
      </c>
      <c r="F10" s="35">
        <v>0.33862999999999999</v>
      </c>
      <c r="G10" s="35">
        <v>42.935099999999998</v>
      </c>
      <c r="Y10" s="35">
        <v>93.490499999999997</v>
      </c>
      <c r="Z10" s="35">
        <v>0.26216899999999999</v>
      </c>
      <c r="AA10" s="35">
        <v>0.577538</v>
      </c>
      <c r="AB10" s="35">
        <v>53.140099999999997</v>
      </c>
      <c r="AC10" s="31">
        <v>291.21699999999998</v>
      </c>
    </row>
    <row r="11" spans="1:29" x14ac:dyDescent="0.2">
      <c r="A11" s="30" t="s">
        <v>58</v>
      </c>
      <c r="B11" s="35">
        <v>5.4168900000000004</v>
      </c>
      <c r="C11" s="35">
        <v>49.416800000000002</v>
      </c>
      <c r="D11" s="35">
        <v>0.29892999999999997</v>
      </c>
      <c r="E11" s="35">
        <v>27.0839</v>
      </c>
      <c r="F11" s="35">
        <v>3.3496999999999999</v>
      </c>
      <c r="G11" s="35">
        <v>43.707700000000003</v>
      </c>
      <c r="Y11" s="35">
        <v>34.183799999999998</v>
      </c>
      <c r="Z11" s="35">
        <v>7.4180000000000001E-3</v>
      </c>
      <c r="AA11" s="35">
        <v>0.192858</v>
      </c>
      <c r="AB11" s="35">
        <v>14.831</v>
      </c>
      <c r="AC11" s="31">
        <v>178.489</v>
      </c>
    </row>
    <row r="12" spans="1:29" x14ac:dyDescent="0.2">
      <c r="A12" s="30" t="s">
        <v>59</v>
      </c>
      <c r="B12" s="35">
        <v>2.2498499999999999</v>
      </c>
      <c r="C12" s="35">
        <v>1.2098500000000001</v>
      </c>
      <c r="D12" s="35">
        <v>3.2885599999999999</v>
      </c>
      <c r="E12" s="35">
        <v>8.8828399999999998</v>
      </c>
      <c r="F12" s="35">
        <v>2.7181999999999999</v>
      </c>
      <c r="G12" s="35">
        <v>5.9145200000000004</v>
      </c>
      <c r="Y12" s="35">
        <v>2.0510000000000002</v>
      </c>
      <c r="Z12" s="35">
        <v>2.8900000000000002E-3</v>
      </c>
      <c r="AA12" s="35">
        <v>18.966200000000001</v>
      </c>
      <c r="AB12" s="35">
        <v>16.9831</v>
      </c>
      <c r="AC12" s="31">
        <v>62.267000000000003</v>
      </c>
    </row>
    <row r="13" spans="1:29" ht="15" customHeight="1" x14ac:dyDescent="0.2">
      <c r="A13" s="30" t="s">
        <v>60</v>
      </c>
      <c r="B13" s="35">
        <v>13.616300000000001</v>
      </c>
      <c r="C13" s="35">
        <v>4.9687000000000001</v>
      </c>
      <c r="D13" s="35">
        <v>16.2881</v>
      </c>
      <c r="E13" s="35">
        <v>212.126</v>
      </c>
      <c r="F13" s="35">
        <v>31.277100000000001</v>
      </c>
      <c r="G13" s="35">
        <v>72.134100000000004</v>
      </c>
      <c r="Y13" s="35">
        <v>92.273200000000003</v>
      </c>
      <c r="Z13" s="35">
        <v>7.9077000000000002</v>
      </c>
      <c r="AA13" s="35">
        <v>43.451099999999997</v>
      </c>
      <c r="AB13" s="35">
        <v>210.46199999999999</v>
      </c>
      <c r="AC13" s="31">
        <v>704.505</v>
      </c>
    </row>
    <row r="14" spans="1:29" ht="13.5" customHeight="1" x14ac:dyDescent="0.2">
      <c r="A14" s="30" t="s">
        <v>61</v>
      </c>
      <c r="B14" s="35">
        <v>1.2364900000000001</v>
      </c>
      <c r="C14" s="35">
        <v>1.0641099999999999</v>
      </c>
      <c r="D14" s="35">
        <v>0.14915900000000001</v>
      </c>
      <c r="E14" s="35">
        <v>2.6431300000000002</v>
      </c>
      <c r="F14" s="35">
        <v>50.589399999999998</v>
      </c>
      <c r="G14" s="35">
        <v>21.767099999999999</v>
      </c>
      <c r="Y14" s="35">
        <v>9.1433599999999995</v>
      </c>
      <c r="Z14" s="35">
        <v>1.9745200000000001</v>
      </c>
      <c r="AA14" s="35">
        <v>136.172</v>
      </c>
      <c r="AB14" s="35">
        <v>1.4730000000000001</v>
      </c>
      <c r="AC14" s="31">
        <v>226.21199999999999</v>
      </c>
    </row>
    <row r="15" spans="1:29" ht="14.25" customHeight="1" x14ac:dyDescent="0.2">
      <c r="A15" s="30" t="s">
        <v>62</v>
      </c>
      <c r="B15" s="35">
        <v>39.385899999999999</v>
      </c>
      <c r="C15" s="35">
        <v>11.9293</v>
      </c>
      <c r="D15" s="35">
        <v>6.1010400000000002</v>
      </c>
      <c r="E15" s="35">
        <v>90.094700000000003</v>
      </c>
      <c r="F15" s="35">
        <v>40.042400000000001</v>
      </c>
      <c r="G15" s="35">
        <v>416.995</v>
      </c>
      <c r="Y15" s="35">
        <v>558.06100000000004</v>
      </c>
      <c r="Z15" s="35">
        <v>241.62</v>
      </c>
      <c r="AA15" s="35">
        <v>53.102699999999999</v>
      </c>
      <c r="AB15" s="35">
        <v>134.636</v>
      </c>
      <c r="AC15" s="31">
        <v>1591.97</v>
      </c>
    </row>
    <row r="16" spans="1:29" x14ac:dyDescent="0.2">
      <c r="A16" s="30" t="s">
        <v>63</v>
      </c>
      <c r="B16">
        <v>6.1038199999999998</v>
      </c>
      <c r="C16">
        <v>0.73699700000000001</v>
      </c>
      <c r="AC16" s="31">
        <v>6.8408100000000003</v>
      </c>
    </row>
    <row r="17" spans="1:29" x14ac:dyDescent="0.2">
      <c r="A17" s="30" t="s">
        <v>64</v>
      </c>
      <c r="B17">
        <v>30.5609</v>
      </c>
      <c r="C17">
        <v>4.3680000000000003</v>
      </c>
      <c r="D17">
        <v>6.6539000000000001</v>
      </c>
      <c r="E17">
        <v>56.401899999999998</v>
      </c>
      <c r="F17">
        <v>36.633200000000002</v>
      </c>
      <c r="G17">
        <v>351.69600000000003</v>
      </c>
      <c r="AC17" s="31">
        <v>486.31400000000002</v>
      </c>
    </row>
    <row r="18" spans="1:29" x14ac:dyDescent="0.2">
      <c r="A18" s="30" t="s">
        <v>65</v>
      </c>
      <c r="B18">
        <v>30.3279</v>
      </c>
      <c r="C18">
        <v>16.774000000000001</v>
      </c>
      <c r="D18">
        <v>3.95397</v>
      </c>
      <c r="E18">
        <v>35.457999999999998</v>
      </c>
      <c r="F18">
        <v>35.920200000000001</v>
      </c>
      <c r="G18">
        <v>390.65100000000001</v>
      </c>
      <c r="AC18" s="31">
        <v>513.08500000000004</v>
      </c>
    </row>
    <row r="19" spans="1:29" x14ac:dyDescent="0.2">
      <c r="A19" s="30" t="s">
        <v>66</v>
      </c>
      <c r="B19">
        <v>-1.3871</v>
      </c>
      <c r="C19">
        <v>2.12E-2</v>
      </c>
      <c r="AC19" s="31">
        <v>-1.3658999999999999</v>
      </c>
    </row>
    <row r="20" spans="1:29" x14ac:dyDescent="0.2">
      <c r="A20" s="30" t="s">
        <v>67</v>
      </c>
      <c r="B20">
        <v>7.556</v>
      </c>
      <c r="C20">
        <v>1.526</v>
      </c>
      <c r="D20">
        <v>2.3239899999999998</v>
      </c>
      <c r="E20">
        <v>19.699000000000002</v>
      </c>
      <c r="F20">
        <v>12.795</v>
      </c>
      <c r="G20">
        <v>122.834</v>
      </c>
      <c r="AC20" s="31">
        <v>166.73400000000001</v>
      </c>
    </row>
    <row r="21" spans="1:29" x14ac:dyDescent="0.2">
      <c r="A21" s="30" t="s">
        <v>68</v>
      </c>
      <c r="B21">
        <v>-0.535999</v>
      </c>
      <c r="C21">
        <v>0.48200100000000001</v>
      </c>
      <c r="D21">
        <v>0.114</v>
      </c>
      <c r="E21">
        <v>1.0189999999999999</v>
      </c>
      <c r="F21">
        <v>1.032</v>
      </c>
      <c r="G21">
        <v>11.227399999999999</v>
      </c>
      <c r="AC21" s="31">
        <v>13.3384</v>
      </c>
    </row>
    <row r="22" spans="1:29" x14ac:dyDescent="0.2">
      <c r="A22" s="30" t="s">
        <v>69</v>
      </c>
      <c r="H22">
        <v>18.440000000000001</v>
      </c>
      <c r="I22">
        <v>30.4831</v>
      </c>
      <c r="J22">
        <v>1.4430000000000001</v>
      </c>
      <c r="K22">
        <v>23.010999999999999</v>
      </c>
      <c r="L22">
        <v>8.96462</v>
      </c>
      <c r="M22">
        <v>34.908999999999999</v>
      </c>
      <c r="AC22" s="31">
        <v>117.251</v>
      </c>
    </row>
    <row r="23" spans="1:29" x14ac:dyDescent="0.2">
      <c r="A23" s="30" t="s">
        <v>70</v>
      </c>
      <c r="B23">
        <v>-0.63700000000000001</v>
      </c>
      <c r="C23">
        <v>3.2300000000000002E-2</v>
      </c>
      <c r="D23">
        <v>-0.33</v>
      </c>
      <c r="E23">
        <v>-2.2890000000000001</v>
      </c>
      <c r="F23">
        <v>1.9950000000000001</v>
      </c>
      <c r="G23">
        <v>8.5790000000000006</v>
      </c>
      <c r="AC23" s="31">
        <v>7.3502999999999998</v>
      </c>
    </row>
    <row r="24" spans="1:29" x14ac:dyDescent="0.2">
      <c r="A24" s="30" t="s">
        <v>71</v>
      </c>
      <c r="H24">
        <v>0.77903900000000004</v>
      </c>
      <c r="I24">
        <v>7.6500399999999996E-2</v>
      </c>
      <c r="J24">
        <v>6.7800299999999994E-2</v>
      </c>
      <c r="K24">
        <v>1.8982300000000001</v>
      </c>
      <c r="AC24" s="31">
        <v>2.8215699999999999</v>
      </c>
    </row>
    <row r="25" spans="1:29" x14ac:dyDescent="0.2">
      <c r="A25" s="30" t="s">
        <v>72</v>
      </c>
      <c r="H25">
        <v>-1.19001E-3</v>
      </c>
      <c r="I25">
        <v>5.2674699999999998E-2</v>
      </c>
      <c r="J25">
        <v>1.1798700000000001E-2</v>
      </c>
      <c r="K25">
        <v>9.7912399999999997E-2</v>
      </c>
      <c r="AC25" s="31">
        <v>0.16119600000000001</v>
      </c>
    </row>
    <row r="26" spans="1:29" x14ac:dyDescent="0.2">
      <c r="A26" s="30" t="s">
        <v>34</v>
      </c>
      <c r="Y26">
        <v>126.309</v>
      </c>
      <c r="AC26" s="31">
        <v>126.309</v>
      </c>
    </row>
    <row r="27" spans="1:29" x14ac:dyDescent="0.2">
      <c r="A27" s="30" t="s">
        <v>35</v>
      </c>
      <c r="N27">
        <v>6.8408100000000003</v>
      </c>
      <c r="O27">
        <v>486.31400000000002</v>
      </c>
      <c r="P27">
        <v>513.08500000000004</v>
      </c>
      <c r="AC27" s="31">
        <v>1006.24</v>
      </c>
    </row>
    <row r="28" spans="1:29" x14ac:dyDescent="0.2">
      <c r="A28" s="30" t="s">
        <v>73</v>
      </c>
      <c r="Q28">
        <v>-1.3658999999999999</v>
      </c>
      <c r="R28">
        <v>166.73400000000001</v>
      </c>
      <c r="S28">
        <v>13.3384</v>
      </c>
      <c r="T28">
        <v>117.251</v>
      </c>
      <c r="U28">
        <v>7.3502999999999998</v>
      </c>
      <c r="V28">
        <v>2.8215699999999999</v>
      </c>
      <c r="W28">
        <v>0.16119600000000001</v>
      </c>
      <c r="X28">
        <v>126.309</v>
      </c>
      <c r="AC28" s="31">
        <v>432.59899999999999</v>
      </c>
    </row>
    <row r="29" spans="1:29" x14ac:dyDescent="0.2">
      <c r="A29" s="30" t="s">
        <v>74</v>
      </c>
      <c r="Y29">
        <v>90.728399999999993</v>
      </c>
      <c r="Z29">
        <v>180.82400000000001</v>
      </c>
      <c r="AB29">
        <v>-19.09</v>
      </c>
      <c r="AC29" s="31">
        <v>252.46299999999999</v>
      </c>
    </row>
    <row r="30" spans="1:29" x14ac:dyDescent="0.2">
      <c r="A30" s="30" t="s">
        <v>36</v>
      </c>
      <c r="H30">
        <v>42.676900000000003</v>
      </c>
      <c r="I30">
        <v>55.221499999999999</v>
      </c>
      <c r="J30">
        <v>21.890699999999999</v>
      </c>
      <c r="K30">
        <v>223.471</v>
      </c>
      <c r="L30">
        <v>0.55700000000000005</v>
      </c>
      <c r="M30">
        <v>68.617999999999995</v>
      </c>
      <c r="AB30">
        <v>14.505000000000001</v>
      </c>
      <c r="AC30" s="31">
        <v>426.94099999999997</v>
      </c>
    </row>
    <row r="31" spans="1:29" x14ac:dyDescent="0.2">
      <c r="A31" s="32" t="s">
        <v>42</v>
      </c>
      <c r="B31" s="33">
        <v>229.322</v>
      </c>
      <c r="C31" s="33">
        <v>92.655100000000004</v>
      </c>
      <c r="D31" s="33">
        <v>38.8538</v>
      </c>
      <c r="E31" s="33">
        <v>456.02600000000001</v>
      </c>
      <c r="F31" s="33">
        <v>216.691</v>
      </c>
      <c r="G31" s="33">
        <v>1488.44</v>
      </c>
      <c r="H31" s="33">
        <v>291.21699999999998</v>
      </c>
      <c r="I31" s="33">
        <v>178.489</v>
      </c>
      <c r="J31" s="33">
        <v>62.267000000000003</v>
      </c>
      <c r="K31" s="33">
        <v>704.505</v>
      </c>
      <c r="L31" s="33">
        <v>226.21199999999999</v>
      </c>
      <c r="M31" s="33">
        <v>1591.97</v>
      </c>
      <c r="N31" s="33">
        <v>6.8408100000000003</v>
      </c>
      <c r="O31" s="33">
        <v>486.31400000000002</v>
      </c>
      <c r="P31" s="33">
        <v>513.08500000000004</v>
      </c>
      <c r="Q31" s="33">
        <v>-1.3658999999999999</v>
      </c>
      <c r="R31" s="33">
        <v>166.73400000000001</v>
      </c>
      <c r="S31" s="33">
        <v>13.3384</v>
      </c>
      <c r="T31" s="33">
        <v>117.251</v>
      </c>
      <c r="U31" s="33">
        <v>7.3502999999999998</v>
      </c>
      <c r="V31" s="33">
        <v>2.8215699999999999</v>
      </c>
      <c r="W31" s="33">
        <v>0.16119600000000001</v>
      </c>
      <c r="X31" s="33">
        <v>126.309</v>
      </c>
      <c r="Y31" s="33">
        <v>1006.24</v>
      </c>
      <c r="Z31" s="33">
        <v>432.59899999999999</v>
      </c>
      <c r="AA31" s="33">
        <v>252.46299999999999</v>
      </c>
      <c r="AB31" s="33">
        <v>426.94099999999997</v>
      </c>
      <c r="AC31" s="34">
        <v>9133.73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10.810518410328415</v>
      </c>
      <c r="C34" s="50">
        <f>+Y10/SUM(Y$10:Y$15)*100</f>
        <v>11.846193765694158</v>
      </c>
      <c r="D34" s="50">
        <f t="shared" ref="D34:E39" si="0">+Z10/SUM(Z$10:Z$15)*100</f>
        <v>0.10412841446096548</v>
      </c>
      <c r="E34" s="50">
        <f t="shared" si="0"/>
        <v>0.22876198956774541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9.7220920292053208</v>
      </c>
      <c r="C35" s="50">
        <f t="shared" ref="C35:C39" si="3">+Y11/SUM(Y$10:Y$15)*100</f>
        <v>4.3314338724013242</v>
      </c>
      <c r="D35" s="50">
        <f t="shared" si="0"/>
        <v>2.9462849477682024E-3</v>
      </c>
      <c r="E35" s="50">
        <f t="shared" si="0"/>
        <v>7.6390782570248603E-2</v>
      </c>
    </row>
    <row r="36" spans="1:5" x14ac:dyDescent="0.2">
      <c r="A36" s="36" t="str">
        <f t="shared" si="1"/>
        <v>c-Mach</v>
      </c>
      <c r="B36" s="50">
        <f t="shared" si="2"/>
        <v>1.8247693813266637</v>
      </c>
      <c r="C36" s="50">
        <f t="shared" si="3"/>
        <v>0.25988248446033257</v>
      </c>
      <c r="D36" s="50">
        <f t="shared" si="0"/>
        <v>1.1478516445201006E-3</v>
      </c>
      <c r="E36" s="50">
        <f t="shared" si="0"/>
        <v>7.5124851465007882</v>
      </c>
    </row>
    <row r="37" spans="1:5" x14ac:dyDescent="0.2">
      <c r="A37" s="36" t="str">
        <f t="shared" si="1"/>
        <v>c-OthrMfg</v>
      </c>
      <c r="B37" s="50">
        <f t="shared" si="2"/>
        <v>26.352733672665341</v>
      </c>
      <c r="C37" s="50">
        <f t="shared" si="3"/>
        <v>11.691949519797737</v>
      </c>
      <c r="D37" s="50">
        <f t="shared" si="0"/>
        <v>3.1407842385368854</v>
      </c>
      <c r="E37" s="50">
        <f t="shared" si="0"/>
        <v>17.210919601666141</v>
      </c>
    </row>
    <row r="38" spans="1:5" ht="14.25" customHeight="1" x14ac:dyDescent="0.2">
      <c r="A38" s="36" t="str">
        <f t="shared" si="1"/>
        <v>c-Const</v>
      </c>
      <c r="B38" s="50">
        <f t="shared" si="2"/>
        <v>5.8246093834218238</v>
      </c>
      <c r="C38" s="50">
        <f t="shared" si="3"/>
        <v>1.1585563691444301</v>
      </c>
      <c r="D38" s="50">
        <f t="shared" si="0"/>
        <v>0.78424084053212073</v>
      </c>
      <c r="E38" s="50">
        <f t="shared" si="0"/>
        <v>53.937537691751928</v>
      </c>
    </row>
    <row r="39" spans="1:5" x14ac:dyDescent="0.2">
      <c r="A39" s="36" t="str">
        <f t="shared" si="1"/>
        <v>c-OthrSer</v>
      </c>
      <c r="B39" s="50">
        <f t="shared" si="2"/>
        <v>45.465277123052417</v>
      </c>
      <c r="C39" s="50">
        <f t="shared" si="3"/>
        <v>70.711983988502027</v>
      </c>
      <c r="D39" s="50">
        <f t="shared" si="0"/>
        <v>95.966752369877739</v>
      </c>
      <c r="E39" s="50">
        <f t="shared" si="0"/>
        <v>21.033904787943154</v>
      </c>
    </row>
    <row r="40" spans="1:5" x14ac:dyDescent="0.2">
      <c r="A40" s="51" t="s">
        <v>0</v>
      </c>
      <c r="B40" s="48">
        <f>SUM(B34:B39)</f>
        <v>99.999999999999972</v>
      </c>
      <c r="C40" s="48">
        <f t="shared" ref="C40:E40" si="4">SUM(C34:C39)</f>
        <v>100.00000000000001</v>
      </c>
      <c r="D40" s="48">
        <f t="shared" si="4"/>
        <v>100</v>
      </c>
      <c r="E40" s="48">
        <f t="shared" si="4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E34" sqref="E34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56" t="s">
        <v>30</v>
      </c>
      <c r="C2" s="57"/>
      <c r="D2" s="57"/>
      <c r="E2" s="57"/>
      <c r="F2" s="57"/>
      <c r="G2" s="57"/>
      <c r="H2" s="56" t="s">
        <v>31</v>
      </c>
      <c r="I2" s="56"/>
      <c r="J2" s="56"/>
      <c r="K2" s="56"/>
      <c r="L2" s="56"/>
      <c r="M2" s="56"/>
      <c r="N2" s="56" t="s">
        <v>32</v>
      </c>
      <c r="O2" s="56"/>
      <c r="P2" s="56"/>
      <c r="Q2" s="56" t="s">
        <v>75</v>
      </c>
      <c r="R2" s="56"/>
      <c r="S2" s="5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229.322</v>
      </c>
      <c r="AC4" s="31">
        <v>229.322</v>
      </c>
    </row>
    <row r="5" spans="1:29" ht="12.75" customHeight="1" x14ac:dyDescent="0.2">
      <c r="A5" s="30" t="s">
        <v>52</v>
      </c>
      <c r="I5">
        <v>92.655100000000004</v>
      </c>
      <c r="AC5" s="31">
        <v>92.655100000000004</v>
      </c>
    </row>
    <row r="6" spans="1:29" x14ac:dyDescent="0.2">
      <c r="A6" s="30" t="s">
        <v>53</v>
      </c>
      <c r="J6">
        <v>38.8538</v>
      </c>
      <c r="AC6" s="31">
        <v>38.8538</v>
      </c>
    </row>
    <row r="7" spans="1:29" x14ac:dyDescent="0.2">
      <c r="A7" s="30" t="s">
        <v>54</v>
      </c>
      <c r="K7">
        <v>456.02600000000001</v>
      </c>
      <c r="AC7" s="31">
        <v>456.02600000000001</v>
      </c>
    </row>
    <row r="8" spans="1:29" x14ac:dyDescent="0.2">
      <c r="A8" s="30" t="s">
        <v>55</v>
      </c>
      <c r="L8">
        <v>216.691</v>
      </c>
      <c r="AC8" s="31">
        <v>216.691</v>
      </c>
    </row>
    <row r="9" spans="1:29" x14ac:dyDescent="0.2">
      <c r="A9" s="30" t="s">
        <v>56</v>
      </c>
      <c r="M9">
        <v>1488.44</v>
      </c>
      <c r="AC9" s="31">
        <v>1488.44</v>
      </c>
    </row>
    <row r="10" spans="1:29" x14ac:dyDescent="0.2">
      <c r="A10" s="30" t="s">
        <v>57</v>
      </c>
      <c r="B10">
        <v>95.428200000000004</v>
      </c>
      <c r="C10">
        <v>0.12581800000000001</v>
      </c>
      <c r="D10">
        <v>1.2095E-2</v>
      </c>
      <c r="E10">
        <v>4.9067999999999996</v>
      </c>
      <c r="F10">
        <v>0.33862999999999999</v>
      </c>
      <c r="G10">
        <v>42.935099999999998</v>
      </c>
      <c r="Y10">
        <v>93.490499999999997</v>
      </c>
      <c r="Z10">
        <v>0.26216899999999999</v>
      </c>
      <c r="AA10">
        <v>0.577538</v>
      </c>
      <c r="AB10" s="35">
        <v>53.140099999999997</v>
      </c>
      <c r="AC10" s="31">
        <v>291.21699999999998</v>
      </c>
    </row>
    <row r="11" spans="1:29" x14ac:dyDescent="0.2">
      <c r="A11" s="30" t="s">
        <v>58</v>
      </c>
      <c r="B11">
        <v>5.4168900000000004</v>
      </c>
      <c r="C11">
        <v>49.416800000000002</v>
      </c>
      <c r="D11">
        <v>0.29892999999999997</v>
      </c>
      <c r="E11">
        <v>27.0839</v>
      </c>
      <c r="F11">
        <v>3.3496999999999999</v>
      </c>
      <c r="G11">
        <v>43.707700000000003</v>
      </c>
      <c r="Y11">
        <v>34.183799999999998</v>
      </c>
      <c r="Z11">
        <v>7.4180000000000001E-3</v>
      </c>
      <c r="AA11">
        <v>0.192858</v>
      </c>
      <c r="AB11" s="35">
        <v>14.831</v>
      </c>
      <c r="AC11" s="31">
        <v>178.489</v>
      </c>
    </row>
    <row r="12" spans="1:29" x14ac:dyDescent="0.2">
      <c r="A12" s="30" t="s">
        <v>59</v>
      </c>
      <c r="B12">
        <v>2.2498499999999999</v>
      </c>
      <c r="C12">
        <v>1.2098500000000001</v>
      </c>
      <c r="D12">
        <v>3.2885599999999999</v>
      </c>
      <c r="E12">
        <v>8.8828399999999998</v>
      </c>
      <c r="F12">
        <v>2.7181999999999999</v>
      </c>
      <c r="G12">
        <v>5.9145200000000004</v>
      </c>
      <c r="Y12">
        <v>2.0510000000000002</v>
      </c>
      <c r="Z12">
        <v>2.8900000000000002E-3</v>
      </c>
      <c r="AA12">
        <v>18.966200000000001</v>
      </c>
      <c r="AB12" s="35">
        <v>16.9831</v>
      </c>
      <c r="AC12" s="31">
        <v>62.267000000000003</v>
      </c>
    </row>
    <row r="13" spans="1:29" ht="15" customHeight="1" x14ac:dyDescent="0.2">
      <c r="A13" s="30" t="s">
        <v>60</v>
      </c>
      <c r="B13">
        <v>13.616300000000001</v>
      </c>
      <c r="C13">
        <v>4.9687000000000001</v>
      </c>
      <c r="D13">
        <v>16.2881</v>
      </c>
      <c r="E13">
        <v>212.126</v>
      </c>
      <c r="F13">
        <v>31.277100000000001</v>
      </c>
      <c r="G13">
        <v>72.134100000000004</v>
      </c>
      <c r="Y13">
        <v>92.273200000000003</v>
      </c>
      <c r="Z13">
        <v>7.9077000000000002</v>
      </c>
      <c r="AA13">
        <v>43.451099999999997</v>
      </c>
      <c r="AB13" s="35">
        <v>210.46199999999999</v>
      </c>
      <c r="AC13" s="31">
        <v>704.505</v>
      </c>
    </row>
    <row r="14" spans="1:29" ht="13.5" customHeight="1" x14ac:dyDescent="0.2">
      <c r="A14" s="30" t="s">
        <v>61</v>
      </c>
      <c r="B14">
        <v>1.2364900000000001</v>
      </c>
      <c r="C14">
        <v>1.0641099999999999</v>
      </c>
      <c r="D14">
        <v>0.14915900000000001</v>
      </c>
      <c r="E14">
        <v>2.6431300000000002</v>
      </c>
      <c r="F14">
        <v>50.589399999999998</v>
      </c>
      <c r="G14">
        <v>21.767099999999999</v>
      </c>
      <c r="Y14">
        <v>9.1433599999999995</v>
      </c>
      <c r="Z14">
        <v>1.9745200000000001</v>
      </c>
      <c r="AA14">
        <v>136.172</v>
      </c>
      <c r="AB14" s="35">
        <v>1.4730000000000001</v>
      </c>
      <c r="AC14" s="31">
        <v>226.21199999999999</v>
      </c>
    </row>
    <row r="15" spans="1:29" ht="16.5" customHeight="1" x14ac:dyDescent="0.2">
      <c r="A15" s="30" t="s">
        <v>62</v>
      </c>
      <c r="B15">
        <v>39.385899999999999</v>
      </c>
      <c r="C15">
        <v>11.9293</v>
      </c>
      <c r="D15">
        <v>6.1010400000000002</v>
      </c>
      <c r="E15">
        <v>90.094700000000003</v>
      </c>
      <c r="F15">
        <v>40.042400000000001</v>
      </c>
      <c r="G15">
        <v>416.995</v>
      </c>
      <c r="Y15">
        <v>558.06100000000004</v>
      </c>
      <c r="Z15">
        <v>241.62</v>
      </c>
      <c r="AA15">
        <v>53.102699999999999</v>
      </c>
      <c r="AB15" s="35">
        <v>134.636</v>
      </c>
      <c r="AC15" s="31">
        <v>1591.97</v>
      </c>
    </row>
    <row r="16" spans="1:29" x14ac:dyDescent="0.2">
      <c r="A16" s="30" t="s">
        <v>63</v>
      </c>
      <c r="B16">
        <v>6.1038199999999998</v>
      </c>
      <c r="C16">
        <v>0.73699700000000001</v>
      </c>
      <c r="AC16" s="31">
        <v>6.8408100000000003</v>
      </c>
    </row>
    <row r="17" spans="1:29" x14ac:dyDescent="0.2">
      <c r="A17" s="30" t="s">
        <v>64</v>
      </c>
      <c r="B17">
        <v>30.5609</v>
      </c>
      <c r="C17">
        <v>4.3680000000000003</v>
      </c>
      <c r="D17">
        <v>6.6539000000000001</v>
      </c>
      <c r="E17">
        <v>56.401899999999998</v>
      </c>
      <c r="F17">
        <v>36.633200000000002</v>
      </c>
      <c r="G17">
        <v>351.69600000000003</v>
      </c>
      <c r="AC17" s="31">
        <v>486.31400000000002</v>
      </c>
    </row>
    <row r="18" spans="1:29" x14ac:dyDescent="0.2">
      <c r="A18" s="30" t="s">
        <v>65</v>
      </c>
      <c r="B18">
        <v>30.3279</v>
      </c>
      <c r="C18">
        <v>16.774000000000001</v>
      </c>
      <c r="D18">
        <v>3.95397</v>
      </c>
      <c r="E18">
        <v>35.457999999999998</v>
      </c>
      <c r="F18">
        <v>35.920200000000001</v>
      </c>
      <c r="G18">
        <v>390.65100000000001</v>
      </c>
      <c r="AC18" s="31">
        <v>513.08500000000004</v>
      </c>
    </row>
    <row r="19" spans="1:29" x14ac:dyDescent="0.2">
      <c r="A19" s="30" t="s">
        <v>66</v>
      </c>
      <c r="B19">
        <v>-1.3871</v>
      </c>
      <c r="C19">
        <v>2.12E-2</v>
      </c>
      <c r="AC19" s="31">
        <v>-1.3658999999999999</v>
      </c>
    </row>
    <row r="20" spans="1:29" x14ac:dyDescent="0.2">
      <c r="A20" s="30" t="s">
        <v>67</v>
      </c>
      <c r="B20">
        <v>7.556</v>
      </c>
      <c r="C20">
        <v>1.526</v>
      </c>
      <c r="D20">
        <v>2.3239899999999998</v>
      </c>
      <c r="E20">
        <v>19.699000000000002</v>
      </c>
      <c r="F20">
        <v>12.795</v>
      </c>
      <c r="G20">
        <v>122.834</v>
      </c>
      <c r="AC20" s="31">
        <v>166.73400000000001</v>
      </c>
    </row>
    <row r="21" spans="1:29" x14ac:dyDescent="0.2">
      <c r="A21" s="30" t="s">
        <v>68</v>
      </c>
      <c r="B21">
        <v>-0.535999</v>
      </c>
      <c r="C21">
        <v>0.48200100000000001</v>
      </c>
      <c r="D21">
        <v>0.114</v>
      </c>
      <c r="E21">
        <v>1.0189999999999999</v>
      </c>
      <c r="F21">
        <v>1.032</v>
      </c>
      <c r="G21">
        <v>11.227399999999999</v>
      </c>
      <c r="AC21" s="31">
        <v>13.3384</v>
      </c>
    </row>
    <row r="22" spans="1:29" x14ac:dyDescent="0.2">
      <c r="A22" s="30" t="s">
        <v>69</v>
      </c>
      <c r="H22">
        <v>18.440000000000001</v>
      </c>
      <c r="I22">
        <v>30.4831</v>
      </c>
      <c r="J22">
        <v>1.4430000000000001</v>
      </c>
      <c r="K22">
        <v>23.010999999999999</v>
      </c>
      <c r="L22">
        <v>8.96462</v>
      </c>
      <c r="M22">
        <v>34.908999999999999</v>
      </c>
      <c r="AC22" s="31">
        <v>117.251</v>
      </c>
    </row>
    <row r="23" spans="1:29" x14ac:dyDescent="0.2">
      <c r="A23" s="30" t="s">
        <v>70</v>
      </c>
      <c r="B23">
        <v>-0.63700000000000001</v>
      </c>
      <c r="C23">
        <v>3.2300000000000002E-2</v>
      </c>
      <c r="D23">
        <v>-0.33</v>
      </c>
      <c r="E23">
        <v>-2.2890000000000001</v>
      </c>
      <c r="F23">
        <v>1.9950000000000001</v>
      </c>
      <c r="G23">
        <v>8.5790000000000006</v>
      </c>
      <c r="AC23" s="31">
        <v>7.3502999999999998</v>
      </c>
    </row>
    <row r="24" spans="1:29" x14ac:dyDescent="0.2">
      <c r="A24" s="30" t="s">
        <v>71</v>
      </c>
      <c r="H24">
        <v>0.77903900000000004</v>
      </c>
      <c r="I24">
        <v>7.6500399999999996E-2</v>
      </c>
      <c r="J24">
        <v>6.7800299999999994E-2</v>
      </c>
      <c r="K24">
        <v>1.8982300000000001</v>
      </c>
      <c r="AC24" s="31">
        <v>2.8215699999999999</v>
      </c>
    </row>
    <row r="25" spans="1:29" x14ac:dyDescent="0.2">
      <c r="A25" s="30" t="s">
        <v>72</v>
      </c>
      <c r="H25">
        <v>-1.19001E-3</v>
      </c>
      <c r="I25">
        <v>5.2674699999999998E-2</v>
      </c>
      <c r="J25">
        <v>1.1798700000000001E-2</v>
      </c>
      <c r="K25">
        <v>9.7912399999999997E-2</v>
      </c>
      <c r="AC25" s="31">
        <v>0.16119600000000001</v>
      </c>
    </row>
    <row r="26" spans="1:29" x14ac:dyDescent="0.2">
      <c r="A26" s="30" t="s">
        <v>34</v>
      </c>
      <c r="Y26">
        <v>126.309</v>
      </c>
      <c r="AC26" s="31">
        <v>126.309</v>
      </c>
    </row>
    <row r="27" spans="1:29" x14ac:dyDescent="0.2">
      <c r="A27" s="30" t="s">
        <v>35</v>
      </c>
      <c r="N27">
        <v>6.8408100000000003</v>
      </c>
      <c r="O27">
        <v>486.31400000000002</v>
      </c>
      <c r="P27">
        <v>513.08500000000004</v>
      </c>
      <c r="AC27" s="31">
        <v>1006.24</v>
      </c>
    </row>
    <row r="28" spans="1:29" ht="15.75" customHeight="1" x14ac:dyDescent="0.2">
      <c r="A28" s="30" t="s">
        <v>73</v>
      </c>
      <c r="Q28">
        <v>-1.3658999999999999</v>
      </c>
      <c r="R28">
        <v>166.73400000000001</v>
      </c>
      <c r="S28">
        <v>13.3384</v>
      </c>
      <c r="T28">
        <v>117.251</v>
      </c>
      <c r="U28">
        <v>7.3502999999999998</v>
      </c>
      <c r="V28">
        <v>2.8215699999999999</v>
      </c>
      <c r="W28">
        <v>0.16119600000000001</v>
      </c>
      <c r="X28">
        <v>126.309</v>
      </c>
      <c r="AC28" s="31">
        <v>432.59899999999999</v>
      </c>
    </row>
    <row r="29" spans="1:29" x14ac:dyDescent="0.2">
      <c r="A29" s="30" t="s">
        <v>74</v>
      </c>
      <c r="Y29">
        <v>90.728399999999993</v>
      </c>
      <c r="Z29">
        <v>180.82400000000001</v>
      </c>
      <c r="AB29">
        <v>-19.09</v>
      </c>
      <c r="AC29" s="31">
        <v>252.46299999999999</v>
      </c>
    </row>
    <row r="30" spans="1:29" x14ac:dyDescent="0.2">
      <c r="A30" s="30" t="s">
        <v>36</v>
      </c>
      <c r="H30" s="35">
        <v>42.676900000000003</v>
      </c>
      <c r="I30" s="35">
        <v>55.221499999999999</v>
      </c>
      <c r="J30" s="35">
        <v>21.890699999999999</v>
      </c>
      <c r="K30" s="35">
        <v>223.471</v>
      </c>
      <c r="L30" s="35">
        <v>0.55700000000000005</v>
      </c>
      <c r="M30" s="35">
        <v>68.617999999999995</v>
      </c>
      <c r="AB30">
        <v>14.505000000000001</v>
      </c>
      <c r="AC30" s="31">
        <v>426.94099999999997</v>
      </c>
    </row>
    <row r="31" spans="1:29" x14ac:dyDescent="0.2">
      <c r="A31" s="32" t="s">
        <v>42</v>
      </c>
      <c r="B31" s="33">
        <v>229.322</v>
      </c>
      <c r="C31" s="33">
        <v>92.655100000000004</v>
      </c>
      <c r="D31" s="33">
        <v>38.8538</v>
      </c>
      <c r="E31" s="33">
        <v>456.02600000000001</v>
      </c>
      <c r="F31" s="33">
        <v>216.691</v>
      </c>
      <c r="G31" s="33">
        <v>1488.44</v>
      </c>
      <c r="H31" s="33">
        <v>291.21699999999998</v>
      </c>
      <c r="I31" s="33">
        <v>178.489</v>
      </c>
      <c r="J31" s="33">
        <v>62.267000000000003</v>
      </c>
      <c r="K31" s="33">
        <v>704.505</v>
      </c>
      <c r="L31" s="33">
        <v>226.21199999999999</v>
      </c>
      <c r="M31" s="33">
        <v>1591.97</v>
      </c>
      <c r="N31" s="33">
        <v>6.8408100000000003</v>
      </c>
      <c r="O31" s="33">
        <v>486.31400000000002</v>
      </c>
      <c r="P31" s="33">
        <v>513.08500000000004</v>
      </c>
      <c r="Q31" s="33">
        <v>-1.3658999999999999</v>
      </c>
      <c r="R31" s="33">
        <v>166.73400000000001</v>
      </c>
      <c r="S31" s="33">
        <v>13.3384</v>
      </c>
      <c r="T31" s="33">
        <v>117.251</v>
      </c>
      <c r="U31" s="33">
        <v>7.3502999999999998</v>
      </c>
      <c r="V31" s="33">
        <v>2.8215699999999999</v>
      </c>
      <c r="W31" s="33">
        <v>0.16119600000000001</v>
      </c>
      <c r="X31" s="33">
        <v>126.309</v>
      </c>
      <c r="Y31" s="33">
        <v>1006.24</v>
      </c>
      <c r="Z31" s="33">
        <v>432.59899999999999</v>
      </c>
      <c r="AA31" s="33">
        <v>252.46299999999999</v>
      </c>
      <c r="AB31" s="33">
        <v>426.94099999999997</v>
      </c>
      <c r="AC31" s="34">
        <v>9133.73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10.347543164973107</v>
      </c>
      <c r="C34" s="36">
        <f>+AB10/SUM(AB$10:AB$15)*100</f>
        <v>12.314483603738552</v>
      </c>
    </row>
    <row r="35" spans="1:3" x14ac:dyDescent="0.2">
      <c r="A35" s="36" t="str">
        <f t="shared" ref="A35:A39" si="0">+A11</f>
        <v>c-Energy</v>
      </c>
      <c r="B35" s="48">
        <f>+I30/SUM($H30:$M30)*100</f>
        <v>13.389136860563031</v>
      </c>
      <c r="C35" s="36">
        <f t="shared" ref="C35:C39" si="1">+AB11/SUM(AB$10:AB$15)*100</f>
        <v>3.4368792367166501</v>
      </c>
    </row>
    <row r="36" spans="1:3" x14ac:dyDescent="0.2">
      <c r="A36" s="36" t="str">
        <f t="shared" si="0"/>
        <v>c-Mach</v>
      </c>
      <c r="B36" s="48">
        <f>+J30/SUM($H30:$M30)*100</f>
        <v>5.307671437275828</v>
      </c>
      <c r="C36" s="36">
        <f t="shared" si="1"/>
        <v>3.935598662604177</v>
      </c>
    </row>
    <row r="37" spans="1:3" x14ac:dyDescent="0.2">
      <c r="A37" s="36" t="str">
        <f t="shared" si="0"/>
        <v>c-OthrMfg</v>
      </c>
      <c r="B37" s="48">
        <f>+K30/SUM($H30:$M30)*100</f>
        <v>54.183312719989154</v>
      </c>
      <c r="C37" s="36">
        <f t="shared" si="1"/>
        <v>48.771659221755755</v>
      </c>
    </row>
    <row r="38" spans="1:3" x14ac:dyDescent="0.2">
      <c r="A38" s="36" t="str">
        <f t="shared" si="0"/>
        <v>c-Const</v>
      </c>
      <c r="B38" s="48">
        <f>+L30/SUM($H30:$M30)*100</f>
        <v>0.13505155114101589</v>
      </c>
      <c r="C38" s="36">
        <f t="shared" si="1"/>
        <v>0.34134738828694128</v>
      </c>
    </row>
    <row r="39" spans="1:3" x14ac:dyDescent="0.2">
      <c r="A39" s="36" t="str">
        <f t="shared" si="0"/>
        <v>c-OthrSer</v>
      </c>
      <c r="B39" s="48">
        <f>+M30/SUM($H30:$M30)*100</f>
        <v>16.637284266057858</v>
      </c>
      <c r="C39" s="36">
        <f t="shared" si="1"/>
        <v>31.200031886897911</v>
      </c>
    </row>
    <row r="40" spans="1:3" x14ac:dyDescent="0.2">
      <c r="A40" s="36" t="s">
        <v>0</v>
      </c>
      <c r="B40" s="48">
        <f>SUM(B34:B39)</f>
        <v>100</v>
      </c>
      <c r="C40" s="48">
        <f>SUM(C34:C39)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E34" sqref="E34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56" t="s">
        <v>30</v>
      </c>
      <c r="C2" s="57"/>
      <c r="D2" s="57"/>
      <c r="E2" s="57"/>
      <c r="F2" s="57"/>
      <c r="G2" s="57"/>
      <c r="H2" s="56" t="s">
        <v>31</v>
      </c>
      <c r="I2" s="56"/>
      <c r="J2" s="56"/>
      <c r="K2" s="56"/>
      <c r="L2" s="56"/>
      <c r="M2" s="56"/>
      <c r="N2" s="56" t="s">
        <v>32</v>
      </c>
      <c r="O2" s="56"/>
      <c r="P2" s="56"/>
      <c r="Q2" s="56" t="s">
        <v>75</v>
      </c>
      <c r="R2" s="56"/>
      <c r="S2" s="5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229.322</v>
      </c>
      <c r="AC4" s="31">
        <v>229.322</v>
      </c>
    </row>
    <row r="5" spans="1:29" ht="12.75" customHeight="1" x14ac:dyDescent="0.2">
      <c r="A5" s="30" t="s">
        <v>52</v>
      </c>
      <c r="I5">
        <v>92.655100000000004</v>
      </c>
      <c r="AC5" s="31">
        <v>92.655100000000004</v>
      </c>
    </row>
    <row r="6" spans="1:29" x14ac:dyDescent="0.2">
      <c r="A6" s="30" t="s">
        <v>53</v>
      </c>
      <c r="J6">
        <v>38.8538</v>
      </c>
      <c r="AC6" s="31">
        <v>38.8538</v>
      </c>
    </row>
    <row r="7" spans="1:29" x14ac:dyDescent="0.2">
      <c r="A7" s="30" t="s">
        <v>54</v>
      </c>
      <c r="K7">
        <v>456.02600000000001</v>
      </c>
      <c r="AC7" s="31">
        <v>456.02600000000001</v>
      </c>
    </row>
    <row r="8" spans="1:29" x14ac:dyDescent="0.2">
      <c r="A8" s="30" t="s">
        <v>55</v>
      </c>
      <c r="L8">
        <v>216.691</v>
      </c>
      <c r="AC8" s="31">
        <v>216.691</v>
      </c>
    </row>
    <row r="9" spans="1:29" x14ac:dyDescent="0.2">
      <c r="A9" s="30" t="s">
        <v>56</v>
      </c>
      <c r="M9">
        <v>1488.44</v>
      </c>
      <c r="AC9" s="31">
        <v>1488.44</v>
      </c>
    </row>
    <row r="10" spans="1:29" x14ac:dyDescent="0.2">
      <c r="A10" s="30" t="s">
        <v>57</v>
      </c>
      <c r="B10">
        <v>95.428200000000004</v>
      </c>
      <c r="C10">
        <v>0.12581800000000001</v>
      </c>
      <c r="D10">
        <v>1.2095E-2</v>
      </c>
      <c r="E10">
        <v>4.9067999999999996</v>
      </c>
      <c r="F10">
        <v>0.33862999999999999</v>
      </c>
      <c r="G10">
        <v>42.935099999999998</v>
      </c>
      <c r="Y10">
        <v>93.490499999999997</v>
      </c>
      <c r="Z10">
        <v>0.26216899999999999</v>
      </c>
      <c r="AA10">
        <v>0.577538</v>
      </c>
      <c r="AB10" s="35">
        <v>53.140099999999997</v>
      </c>
      <c r="AC10" s="31">
        <v>291.21699999999998</v>
      </c>
    </row>
    <row r="11" spans="1:29" x14ac:dyDescent="0.2">
      <c r="A11" s="30" t="s">
        <v>58</v>
      </c>
      <c r="B11">
        <v>5.4168900000000004</v>
      </c>
      <c r="C11">
        <v>49.416800000000002</v>
      </c>
      <c r="D11">
        <v>0.29892999999999997</v>
      </c>
      <c r="E11">
        <v>27.0839</v>
      </c>
      <c r="F11">
        <v>3.3496999999999999</v>
      </c>
      <c r="G11">
        <v>43.707700000000003</v>
      </c>
      <c r="Y11">
        <v>34.183799999999998</v>
      </c>
      <c r="Z11">
        <v>7.4180000000000001E-3</v>
      </c>
      <c r="AA11">
        <v>0.192858</v>
      </c>
      <c r="AB11" s="35">
        <v>14.831</v>
      </c>
      <c r="AC11" s="31">
        <v>178.489</v>
      </c>
    </row>
    <row r="12" spans="1:29" x14ac:dyDescent="0.2">
      <c r="A12" s="30" t="s">
        <v>59</v>
      </c>
      <c r="B12">
        <v>2.2498499999999999</v>
      </c>
      <c r="C12">
        <v>1.2098500000000001</v>
      </c>
      <c r="D12">
        <v>3.2885599999999999</v>
      </c>
      <c r="E12">
        <v>8.8828399999999998</v>
      </c>
      <c r="F12">
        <v>2.7181999999999999</v>
      </c>
      <c r="G12">
        <v>5.9145200000000004</v>
      </c>
      <c r="Y12">
        <v>2.0510000000000002</v>
      </c>
      <c r="Z12">
        <v>2.8900000000000002E-3</v>
      </c>
      <c r="AA12">
        <v>18.966200000000001</v>
      </c>
      <c r="AB12" s="35">
        <v>16.9831</v>
      </c>
      <c r="AC12" s="31">
        <v>62.267000000000003</v>
      </c>
    </row>
    <row r="13" spans="1:29" ht="21.75" customHeight="1" x14ac:dyDescent="0.2">
      <c r="A13" s="30" t="s">
        <v>60</v>
      </c>
      <c r="B13">
        <v>13.616300000000001</v>
      </c>
      <c r="C13">
        <v>4.9687000000000001</v>
      </c>
      <c r="D13">
        <v>16.2881</v>
      </c>
      <c r="E13">
        <v>212.126</v>
      </c>
      <c r="F13">
        <v>31.277100000000001</v>
      </c>
      <c r="G13">
        <v>72.134100000000004</v>
      </c>
      <c r="Y13">
        <v>92.273200000000003</v>
      </c>
      <c r="Z13">
        <v>7.9077000000000002</v>
      </c>
      <c r="AA13">
        <v>43.451099999999997</v>
      </c>
      <c r="AB13" s="35">
        <v>210.46199999999999</v>
      </c>
      <c r="AC13" s="31">
        <v>704.505</v>
      </c>
    </row>
    <row r="14" spans="1:29" ht="18" customHeight="1" x14ac:dyDescent="0.2">
      <c r="A14" s="30" t="s">
        <v>61</v>
      </c>
      <c r="B14">
        <v>1.2364900000000001</v>
      </c>
      <c r="C14">
        <v>1.0641099999999999</v>
      </c>
      <c r="D14">
        <v>0.14915900000000001</v>
      </c>
      <c r="E14">
        <v>2.6431300000000002</v>
      </c>
      <c r="F14">
        <v>50.589399999999998</v>
      </c>
      <c r="G14">
        <v>21.767099999999999</v>
      </c>
      <c r="Y14">
        <v>9.1433599999999995</v>
      </c>
      <c r="Z14">
        <v>1.9745200000000001</v>
      </c>
      <c r="AA14">
        <v>136.172</v>
      </c>
      <c r="AB14" s="35">
        <v>1.4730000000000001</v>
      </c>
      <c r="AC14" s="31">
        <v>226.21199999999999</v>
      </c>
    </row>
    <row r="15" spans="1:29" ht="16.5" customHeight="1" x14ac:dyDescent="0.2">
      <c r="A15" s="30" t="s">
        <v>62</v>
      </c>
      <c r="B15">
        <v>39.385899999999999</v>
      </c>
      <c r="C15">
        <v>11.9293</v>
      </c>
      <c r="D15">
        <v>6.1010400000000002</v>
      </c>
      <c r="E15">
        <v>90.094700000000003</v>
      </c>
      <c r="F15">
        <v>40.042400000000001</v>
      </c>
      <c r="G15">
        <v>416.995</v>
      </c>
      <c r="Y15">
        <v>558.06100000000004</v>
      </c>
      <c r="Z15">
        <v>241.62</v>
      </c>
      <c r="AA15">
        <v>53.102699999999999</v>
      </c>
      <c r="AB15" s="35">
        <v>134.636</v>
      </c>
      <c r="AC15" s="31">
        <v>1591.97</v>
      </c>
    </row>
    <row r="16" spans="1:29" x14ac:dyDescent="0.2">
      <c r="A16" s="30" t="s">
        <v>63</v>
      </c>
      <c r="B16">
        <v>6.1038199999999998</v>
      </c>
      <c r="C16">
        <v>0.73699700000000001</v>
      </c>
      <c r="AC16" s="31">
        <v>6.8408100000000003</v>
      </c>
    </row>
    <row r="17" spans="1:29" x14ac:dyDescent="0.2">
      <c r="A17" s="30" t="s">
        <v>64</v>
      </c>
      <c r="B17">
        <v>30.5609</v>
      </c>
      <c r="C17">
        <v>4.3680000000000003</v>
      </c>
      <c r="D17">
        <v>6.6539000000000001</v>
      </c>
      <c r="E17">
        <v>56.401899999999998</v>
      </c>
      <c r="F17">
        <v>36.633200000000002</v>
      </c>
      <c r="G17">
        <v>351.69600000000003</v>
      </c>
      <c r="AC17" s="31">
        <v>486.31400000000002</v>
      </c>
    </row>
    <row r="18" spans="1:29" x14ac:dyDescent="0.2">
      <c r="A18" s="30" t="s">
        <v>65</v>
      </c>
      <c r="B18">
        <v>30.3279</v>
      </c>
      <c r="C18">
        <v>16.774000000000001</v>
      </c>
      <c r="D18">
        <v>3.95397</v>
      </c>
      <c r="E18">
        <v>35.457999999999998</v>
      </c>
      <c r="F18">
        <v>35.920200000000001</v>
      </c>
      <c r="G18">
        <v>390.65100000000001</v>
      </c>
      <c r="AC18" s="31">
        <v>513.08500000000004</v>
      </c>
    </row>
    <row r="19" spans="1:29" x14ac:dyDescent="0.2">
      <c r="A19" s="30" t="s">
        <v>66</v>
      </c>
      <c r="B19">
        <v>-1.3871</v>
      </c>
      <c r="C19">
        <v>2.12E-2</v>
      </c>
      <c r="AC19" s="31">
        <v>-1.3658999999999999</v>
      </c>
    </row>
    <row r="20" spans="1:29" x14ac:dyDescent="0.2">
      <c r="A20" s="30" t="s">
        <v>67</v>
      </c>
      <c r="B20">
        <v>7.556</v>
      </c>
      <c r="C20">
        <v>1.526</v>
      </c>
      <c r="D20">
        <v>2.3239899999999998</v>
      </c>
      <c r="E20">
        <v>19.699000000000002</v>
      </c>
      <c r="F20">
        <v>12.795</v>
      </c>
      <c r="G20">
        <v>122.834</v>
      </c>
      <c r="AC20" s="31">
        <v>166.73400000000001</v>
      </c>
    </row>
    <row r="21" spans="1:29" x14ac:dyDescent="0.2">
      <c r="A21" s="30" t="s">
        <v>68</v>
      </c>
      <c r="B21">
        <v>-0.535999</v>
      </c>
      <c r="C21">
        <v>0.48200100000000001</v>
      </c>
      <c r="D21">
        <v>0.114</v>
      </c>
      <c r="E21">
        <v>1.0189999999999999</v>
      </c>
      <c r="F21">
        <v>1.032</v>
      </c>
      <c r="G21">
        <v>11.227399999999999</v>
      </c>
      <c r="AC21" s="31">
        <v>13.3384</v>
      </c>
    </row>
    <row r="22" spans="1:29" x14ac:dyDescent="0.2">
      <c r="A22" s="30" t="s">
        <v>69</v>
      </c>
      <c r="H22">
        <v>18.440000000000001</v>
      </c>
      <c r="I22">
        <v>30.4831</v>
      </c>
      <c r="J22">
        <v>1.4430000000000001</v>
      </c>
      <c r="K22">
        <v>23.010999999999999</v>
      </c>
      <c r="L22">
        <v>8.96462</v>
      </c>
      <c r="M22">
        <v>34.908999999999999</v>
      </c>
      <c r="AC22" s="31">
        <v>117.251</v>
      </c>
    </row>
    <row r="23" spans="1:29" x14ac:dyDescent="0.2">
      <c r="A23" s="30" t="s">
        <v>70</v>
      </c>
      <c r="B23">
        <v>-0.63700000000000001</v>
      </c>
      <c r="C23">
        <v>3.2300000000000002E-2</v>
      </c>
      <c r="D23">
        <v>-0.33</v>
      </c>
      <c r="E23">
        <v>-2.2890000000000001</v>
      </c>
      <c r="F23">
        <v>1.9950000000000001</v>
      </c>
      <c r="G23">
        <v>8.5790000000000006</v>
      </c>
      <c r="AC23" s="31">
        <v>7.3502999999999998</v>
      </c>
    </row>
    <row r="24" spans="1:29" x14ac:dyDescent="0.2">
      <c r="A24" s="30" t="s">
        <v>71</v>
      </c>
      <c r="H24">
        <v>0.77903900000000004</v>
      </c>
      <c r="I24">
        <v>7.6500399999999996E-2</v>
      </c>
      <c r="J24">
        <v>6.7800299999999994E-2</v>
      </c>
      <c r="K24">
        <v>1.8982300000000001</v>
      </c>
      <c r="AC24" s="31">
        <v>2.8215699999999999</v>
      </c>
    </row>
    <row r="25" spans="1:29" x14ac:dyDescent="0.2">
      <c r="A25" s="30" t="s">
        <v>72</v>
      </c>
      <c r="H25" s="35">
        <v>-1.19001E-3</v>
      </c>
      <c r="I25" s="35">
        <v>5.2674699999999998E-2</v>
      </c>
      <c r="J25" s="35">
        <v>1.1798700000000001E-2</v>
      </c>
      <c r="K25" s="35">
        <v>9.7912399999999997E-2</v>
      </c>
      <c r="L25" s="35"/>
      <c r="M25" s="35"/>
      <c r="AC25" s="31">
        <v>0.16119600000000001</v>
      </c>
    </row>
    <row r="26" spans="1:29" x14ac:dyDescent="0.2">
      <c r="A26" s="30" t="s">
        <v>34</v>
      </c>
      <c r="Y26">
        <v>126.309</v>
      </c>
      <c r="AC26" s="31">
        <v>126.309</v>
      </c>
    </row>
    <row r="27" spans="1:29" x14ac:dyDescent="0.2">
      <c r="A27" s="30" t="s">
        <v>35</v>
      </c>
      <c r="N27">
        <v>6.8408100000000003</v>
      </c>
      <c r="O27">
        <v>486.31400000000002</v>
      </c>
      <c r="P27">
        <v>513.08500000000004</v>
      </c>
      <c r="AC27" s="31">
        <v>1006.24</v>
      </c>
    </row>
    <row r="28" spans="1:29" x14ac:dyDescent="0.2">
      <c r="A28" s="30" t="s">
        <v>73</v>
      </c>
      <c r="Q28">
        <v>-1.3658999999999999</v>
      </c>
      <c r="R28">
        <v>166.73400000000001</v>
      </c>
      <c r="S28">
        <v>13.3384</v>
      </c>
      <c r="T28">
        <v>117.251</v>
      </c>
      <c r="U28">
        <v>7.3502999999999998</v>
      </c>
      <c r="V28">
        <v>2.8215699999999999</v>
      </c>
      <c r="W28">
        <v>0.16119600000000001</v>
      </c>
      <c r="X28">
        <v>126.309</v>
      </c>
      <c r="AC28" s="31">
        <v>432.59899999999999</v>
      </c>
    </row>
    <row r="29" spans="1:29" x14ac:dyDescent="0.2">
      <c r="A29" s="30" t="s">
        <v>74</v>
      </c>
      <c r="Y29">
        <v>90.728399999999993</v>
      </c>
      <c r="Z29">
        <v>180.82400000000001</v>
      </c>
      <c r="AB29">
        <v>-19.09</v>
      </c>
      <c r="AC29" s="31">
        <v>252.46299999999999</v>
      </c>
    </row>
    <row r="30" spans="1:29" x14ac:dyDescent="0.2">
      <c r="A30" s="30" t="s">
        <v>36</v>
      </c>
      <c r="H30">
        <v>42.676900000000003</v>
      </c>
      <c r="I30">
        <v>55.221499999999999</v>
      </c>
      <c r="J30">
        <v>21.890699999999999</v>
      </c>
      <c r="K30">
        <v>223.471</v>
      </c>
      <c r="L30">
        <v>0.55700000000000005</v>
      </c>
      <c r="M30">
        <v>68.617999999999995</v>
      </c>
      <c r="AB30">
        <v>14.505000000000001</v>
      </c>
      <c r="AC30" s="31">
        <v>426.94099999999997</v>
      </c>
    </row>
    <row r="31" spans="1:29" x14ac:dyDescent="0.2">
      <c r="A31" s="32" t="s">
        <v>42</v>
      </c>
      <c r="B31" s="49">
        <v>229.322</v>
      </c>
      <c r="C31" s="49">
        <v>92.655100000000004</v>
      </c>
      <c r="D31" s="49">
        <v>38.8538</v>
      </c>
      <c r="E31" s="49">
        <v>456.02600000000001</v>
      </c>
      <c r="F31" s="49">
        <v>216.691</v>
      </c>
      <c r="G31" s="49">
        <v>1488.44</v>
      </c>
      <c r="H31" s="33">
        <v>291.21699999999998</v>
      </c>
      <c r="I31" s="33">
        <v>178.489</v>
      </c>
      <c r="J31" s="33">
        <v>62.267000000000003</v>
      </c>
      <c r="K31" s="33">
        <v>704.505</v>
      </c>
      <c r="L31" s="33">
        <v>226.21199999999999</v>
      </c>
      <c r="M31" s="33">
        <v>1591.97</v>
      </c>
      <c r="N31" s="33">
        <v>6.8408100000000003</v>
      </c>
      <c r="O31" s="33">
        <v>486.31400000000002</v>
      </c>
      <c r="P31" s="33">
        <v>513.08500000000004</v>
      </c>
      <c r="Q31" s="33">
        <v>-1.3658999999999999</v>
      </c>
      <c r="R31" s="33">
        <v>166.73400000000001</v>
      </c>
      <c r="S31" s="33">
        <v>13.3384</v>
      </c>
      <c r="T31" s="33">
        <v>117.251</v>
      </c>
      <c r="U31" s="33">
        <v>7.3502999999999998</v>
      </c>
      <c r="V31" s="33">
        <v>2.8215699999999999</v>
      </c>
      <c r="W31" s="33">
        <v>0.16119600000000001</v>
      </c>
      <c r="X31" s="33">
        <v>126.309</v>
      </c>
      <c r="Y31" s="33">
        <v>1006.24</v>
      </c>
      <c r="Z31" s="33">
        <v>432.59899999999999</v>
      </c>
      <c r="AA31" s="33">
        <v>252.46299999999999</v>
      </c>
      <c r="AB31" s="33">
        <v>426.94099999999997</v>
      </c>
      <c r="AC31" s="34">
        <v>9133.73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23.172181469723792</v>
      </c>
    </row>
    <row r="35" spans="1:2" x14ac:dyDescent="0.2">
      <c r="A35" s="36" t="str">
        <f t="shared" ref="A35:A39" si="0">+A5</f>
        <v>a-Energy</v>
      </c>
      <c r="B35" s="48">
        <f>+(I25+AB11)/C31*100</f>
        <v>16.063524511872522</v>
      </c>
    </row>
    <row r="36" spans="1:2" x14ac:dyDescent="0.2">
      <c r="A36" s="36" t="str">
        <f t="shared" si="0"/>
        <v>a-Mach</v>
      </c>
      <c r="B36" s="48">
        <f>+(J25+AB12)/D31*100</f>
        <v>43.740634635479672</v>
      </c>
    </row>
    <row r="37" spans="1:2" x14ac:dyDescent="0.2">
      <c r="A37" s="36" t="str">
        <f t="shared" si="0"/>
        <v>a-OthrMfg</v>
      </c>
      <c r="B37" s="48">
        <f>+(K25+AB13)/E31*100</f>
        <v>46.172786727072577</v>
      </c>
    </row>
    <row r="38" spans="1:2" x14ac:dyDescent="0.2">
      <c r="A38" s="36" t="str">
        <f t="shared" si="0"/>
        <v>a-Const</v>
      </c>
      <c r="B38" s="48">
        <f>+L25+AB14/F31*100</f>
        <v>0.67976981046743978</v>
      </c>
    </row>
    <row r="39" spans="1:2" x14ac:dyDescent="0.2">
      <c r="A39" s="36" t="str">
        <f t="shared" si="0"/>
        <v>a-OthrSer</v>
      </c>
      <c r="B39" s="36">
        <f>+(M25+AB15)/G31*100</f>
        <v>9.0454435516379572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2024-08-02T19:13:11Z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