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fi\Dropbox\AA__Cornerstone Course\Fall 2024\Databases\Structure Tables\"/>
    </mc:Choice>
  </mc:AlternateContent>
  <xr:revisionPtr revIDLastSave="0" documentId="13_ncr:1_{49EC0112-CBCF-4922-8848-13B2895D3AE8}" xr6:coauthVersionLast="47" xr6:coauthVersionMax="47" xr10:uidLastSave="{00000000-0000-0000-0000-000000000000}"/>
  <bookViews>
    <workbookView xWindow="-120" yWindow="-120" windowWidth="29040" windowHeight="15720" tabRatio="951" xr2:uid="{00000000-000D-0000-FFFF-FFFF00000000}"/>
  </bookViews>
  <sheets>
    <sheet name="Structure table" sheetId="42" r:id="rId1"/>
    <sheet name="GDP-Income" sheetId="44" r:id="rId2"/>
    <sheet name="GDP-Expenditure" sheetId="45" r:id="rId3"/>
    <sheet name="Industry GDP" sheetId="46" r:id="rId4"/>
    <sheet name="Factor shrs in industry cost" sheetId="47" r:id="rId5"/>
    <sheet name="Industry shrs in employment" sheetId="48" r:id="rId6"/>
    <sheet name="Comm shr in Comm demand" sheetId="49" r:id="rId7"/>
    <sheet name="Comm shr in imports and exports" sheetId="50" r:id="rId8"/>
    <sheet name="Export shr of production" sheetId="51" r:id="rId9"/>
    <sheet name="Imprt shr of consumption" sheetId="52" r:id="rId10"/>
  </sheets>
  <calcPr calcId="191029"/>
</workbook>
</file>

<file path=xl/calcChain.xml><?xml version="1.0" encoding="utf-8"?>
<calcChain xmlns="http://schemas.openxmlformats.org/spreadsheetml/2006/main">
  <c r="B36" i="44" l="1"/>
  <c r="A39" i="52" l="1"/>
  <c r="A38" i="52"/>
  <c r="A37" i="52"/>
  <c r="A36" i="52"/>
  <c r="A35" i="52"/>
  <c r="A34" i="52"/>
  <c r="A39" i="51"/>
  <c r="A38" i="51"/>
  <c r="A37" i="51"/>
  <c r="A36" i="51"/>
  <c r="A35" i="51"/>
  <c r="A34" i="51"/>
  <c r="A39" i="50"/>
  <c r="A38" i="50"/>
  <c r="A37" i="50"/>
  <c r="A36" i="50"/>
  <c r="A35" i="50"/>
  <c r="A34" i="50"/>
  <c r="A39" i="49"/>
  <c r="A38" i="49"/>
  <c r="A37" i="49"/>
  <c r="A36" i="49"/>
  <c r="A35" i="49"/>
  <c r="A34" i="49"/>
  <c r="A40" i="48"/>
  <c r="A39" i="48"/>
  <c r="A38" i="48"/>
  <c r="A37" i="48"/>
  <c r="A36" i="48"/>
  <c r="A35" i="48"/>
  <c r="G34" i="47"/>
  <c r="F34" i="47"/>
  <c r="E34" i="47"/>
  <c r="D34" i="47"/>
  <c r="C34" i="47"/>
  <c r="B34" i="47"/>
  <c r="A39" i="46"/>
  <c r="A38" i="46"/>
  <c r="A37" i="46"/>
  <c r="A36" i="46"/>
  <c r="A35" i="46"/>
  <c r="A34" i="46"/>
  <c r="H10" i="42"/>
  <c r="H9" i="42"/>
  <c r="H8" i="42"/>
  <c r="H7" i="42"/>
  <c r="G37" i="47"/>
  <c r="G10" i="42" s="1"/>
  <c r="F37" i="47"/>
  <c r="G9" i="42" s="1"/>
  <c r="E37" i="47"/>
  <c r="G8" i="42" s="1"/>
  <c r="D37" i="47"/>
  <c r="G7" i="42" s="1"/>
  <c r="C37" i="47"/>
  <c r="G6" i="42" s="1"/>
  <c r="B37" i="47"/>
  <c r="G36" i="47"/>
  <c r="F10" i="42" s="1"/>
  <c r="F36" i="47"/>
  <c r="F9" i="42" s="1"/>
  <c r="E36" i="47"/>
  <c r="F8" i="42" s="1"/>
  <c r="D36" i="47"/>
  <c r="F7" i="42" s="1"/>
  <c r="C36" i="47"/>
  <c r="F6" i="42" s="1"/>
  <c r="B36" i="47"/>
  <c r="F5" i="42" s="1"/>
  <c r="G35" i="47"/>
  <c r="E10" i="42" s="1"/>
  <c r="F35" i="47"/>
  <c r="E9" i="42" s="1"/>
  <c r="E35" i="47"/>
  <c r="D35" i="47"/>
  <c r="E7" i="42" s="1"/>
  <c r="C35" i="47"/>
  <c r="E6" i="42" s="1"/>
  <c r="B35" i="47"/>
  <c r="E5" i="42" s="1"/>
  <c r="E8" i="42"/>
  <c r="B39" i="52"/>
  <c r="I19" i="42" s="1"/>
  <c r="B38" i="52"/>
  <c r="I18" i="42" s="1"/>
  <c r="B37" i="52"/>
  <c r="I17" i="42" s="1"/>
  <c r="B36" i="52"/>
  <c r="I16" i="42" s="1"/>
  <c r="B35" i="52"/>
  <c r="I15" i="42" s="1"/>
  <c r="B34" i="52"/>
  <c r="I14" i="42" s="1"/>
  <c r="B39" i="51"/>
  <c r="J19" i="42" s="1"/>
  <c r="B38" i="51"/>
  <c r="J18" i="42" s="1"/>
  <c r="B37" i="51"/>
  <c r="J17" i="42" s="1"/>
  <c r="B36" i="51"/>
  <c r="J16" i="42" s="1"/>
  <c r="B35" i="51"/>
  <c r="J15" i="42" s="1"/>
  <c r="B34" i="51"/>
  <c r="J14" i="42" s="1"/>
  <c r="C39" i="50"/>
  <c r="H19" i="42" s="1"/>
  <c r="C38" i="50"/>
  <c r="H18" i="42" s="1"/>
  <c r="C37" i="50"/>
  <c r="H17" i="42" s="1"/>
  <c r="C36" i="50"/>
  <c r="H16" i="42" s="1"/>
  <c r="C35" i="50"/>
  <c r="H15" i="42" s="1"/>
  <c r="C34" i="50"/>
  <c r="H14" i="42" s="1"/>
  <c r="B35" i="50"/>
  <c r="G15" i="42" s="1"/>
  <c r="B39" i="50"/>
  <c r="G19" i="42" s="1"/>
  <c r="B38" i="50"/>
  <c r="G18" i="42" s="1"/>
  <c r="B37" i="50"/>
  <c r="G17" i="42" s="1"/>
  <c r="B36" i="50"/>
  <c r="G16" i="42" s="1"/>
  <c r="B34" i="50"/>
  <c r="G14" i="42" s="1"/>
  <c r="E39" i="49"/>
  <c r="F19" i="42" s="1"/>
  <c r="D39" i="49"/>
  <c r="E19" i="42" s="1"/>
  <c r="E38" i="49"/>
  <c r="F18" i="42" s="1"/>
  <c r="D38" i="49"/>
  <c r="E18" i="42" s="1"/>
  <c r="E37" i="49"/>
  <c r="F17" i="42" s="1"/>
  <c r="D37" i="49"/>
  <c r="E17" i="42" s="1"/>
  <c r="E36" i="49"/>
  <c r="F16" i="42" s="1"/>
  <c r="D36" i="49"/>
  <c r="E16" i="42" s="1"/>
  <c r="E35" i="49"/>
  <c r="D35" i="49"/>
  <c r="E15" i="42" s="1"/>
  <c r="E34" i="49"/>
  <c r="F14" i="42" s="1"/>
  <c r="D34" i="49"/>
  <c r="E14" i="42" s="1"/>
  <c r="C39" i="49"/>
  <c r="D19" i="42" s="1"/>
  <c r="C38" i="49"/>
  <c r="D18" i="42" s="1"/>
  <c r="C37" i="49"/>
  <c r="D17" i="42" s="1"/>
  <c r="C36" i="49"/>
  <c r="D16" i="42" s="1"/>
  <c r="C35" i="49"/>
  <c r="D15" i="42" s="1"/>
  <c r="C34" i="49"/>
  <c r="B39" i="49"/>
  <c r="C19" i="42" s="1"/>
  <c r="B38" i="49"/>
  <c r="C18" i="42" s="1"/>
  <c r="B37" i="49"/>
  <c r="C17" i="42" s="1"/>
  <c r="B36" i="49"/>
  <c r="C16" i="42" s="1"/>
  <c r="B35" i="49"/>
  <c r="C15" i="42" s="1"/>
  <c r="B34" i="49"/>
  <c r="D40" i="48"/>
  <c r="J10" i="42" s="1"/>
  <c r="D39" i="48"/>
  <c r="J9" i="42" s="1"/>
  <c r="D38" i="48"/>
  <c r="J8" i="42" s="1"/>
  <c r="D37" i="48"/>
  <c r="J7" i="42" s="1"/>
  <c r="D36" i="48"/>
  <c r="J6" i="42" s="1"/>
  <c r="D35" i="48"/>
  <c r="C40" i="48"/>
  <c r="I10" i="42" s="1"/>
  <c r="C39" i="48"/>
  <c r="I9" i="42" s="1"/>
  <c r="C38" i="48"/>
  <c r="I8" i="42" s="1"/>
  <c r="C37" i="48"/>
  <c r="I7" i="42" s="1"/>
  <c r="C36" i="48"/>
  <c r="I6" i="42" s="1"/>
  <c r="C35" i="48"/>
  <c r="B36" i="48"/>
  <c r="H6" i="42" s="1"/>
  <c r="B35" i="48"/>
  <c r="H5" i="42" s="1"/>
  <c r="B39" i="46"/>
  <c r="C10" i="42" s="1"/>
  <c r="B37" i="46"/>
  <c r="C8" i="42" s="1"/>
  <c r="B34" i="46"/>
  <c r="C5" i="42" s="1"/>
  <c r="B35" i="44"/>
  <c r="B38" i="46"/>
  <c r="C9" i="42" s="1"/>
  <c r="B36" i="46"/>
  <c r="C7" i="42" s="1"/>
  <c r="B35" i="46"/>
  <c r="C6" i="42" s="1"/>
  <c r="B38" i="45"/>
  <c r="B37" i="45"/>
  <c r="B36" i="45"/>
  <c r="B35" i="45"/>
  <c r="B34" i="45"/>
  <c r="G20" i="42" l="1"/>
  <c r="E20" i="42"/>
  <c r="C40" i="50"/>
  <c r="C40" i="49"/>
  <c r="D40" i="49"/>
  <c r="B40" i="49"/>
  <c r="B40" i="50"/>
  <c r="H11" i="42"/>
  <c r="H20" i="42"/>
  <c r="E40" i="49"/>
  <c r="C14" i="42"/>
  <c r="C20" i="42" s="1"/>
  <c r="D14" i="42"/>
  <c r="D20" i="42" s="1"/>
  <c r="B41" i="48"/>
  <c r="D41" i="48"/>
  <c r="C41" i="48"/>
  <c r="I5" i="42"/>
  <c r="I11" i="42" s="1"/>
  <c r="J5" i="42"/>
  <c r="J11" i="42" s="1"/>
  <c r="F15" i="42"/>
  <c r="F20" i="42" s="1"/>
  <c r="G5" i="42"/>
  <c r="B37" i="44"/>
  <c r="B40" i="46"/>
  <c r="B39" i="45"/>
  <c r="C39" i="46" l="1"/>
  <c r="D10" i="42" s="1"/>
  <c r="C11" i="42"/>
  <c r="C34" i="46"/>
  <c r="D5" i="42" s="1"/>
  <c r="C35" i="46"/>
  <c r="D6" i="42" s="1"/>
  <c r="C38" i="46"/>
  <c r="D9" i="42" s="1"/>
  <c r="C40" i="46"/>
  <c r="D11" i="42" s="1"/>
  <c r="C36" i="46"/>
  <c r="D7" i="42" s="1"/>
  <c r="C37" i="46"/>
  <c r="D8" i="42" s="1"/>
</calcChain>
</file>

<file path=xl/sharedStrings.xml><?xml version="1.0" encoding="utf-8"?>
<sst xmlns="http://schemas.openxmlformats.org/spreadsheetml/2006/main" count="744" uniqueCount="84">
  <si>
    <t>Total</t>
  </si>
  <si>
    <t>Land</t>
  </si>
  <si>
    <t>Labor</t>
  </si>
  <si>
    <t>Capital</t>
  </si>
  <si>
    <t>Government</t>
  </si>
  <si>
    <t>GDP</t>
  </si>
  <si>
    <t>Export share of production</t>
  </si>
  <si>
    <t>Industry GDP</t>
  </si>
  <si>
    <t>Households</t>
  </si>
  <si>
    <t>Govt.</t>
  </si>
  <si>
    <t>Investment</t>
  </si>
  <si>
    <t>Exports</t>
  </si>
  <si>
    <t>Import tariff</t>
  </si>
  <si>
    <t>Export tax</t>
  </si>
  <si>
    <t>Total GDP from income side</t>
  </si>
  <si>
    <t>Taxes</t>
  </si>
  <si>
    <t>Private consumption</t>
  </si>
  <si>
    <t>Imports</t>
  </si>
  <si>
    <t>GDP Expenditure</t>
  </si>
  <si>
    <t>Industry shares in factor employment</t>
  </si>
  <si>
    <t>Commodity share in total imports</t>
  </si>
  <si>
    <t>Industry shares in GDP</t>
  </si>
  <si>
    <t>na</t>
  </si>
  <si>
    <t>Intermediate demand</t>
  </si>
  <si>
    <t>Commodity shares in domestic demand:</t>
  </si>
  <si>
    <t>Private households</t>
  </si>
  <si>
    <t>Commodity shares in trade</t>
  </si>
  <si>
    <t>Intermediate inputs</t>
  </si>
  <si>
    <t>Import share of domestic consumption</t>
  </si>
  <si>
    <t>Trade dependency</t>
  </si>
  <si>
    <t>Activity</t>
  </si>
  <si>
    <t>Commodity</t>
  </si>
  <si>
    <t>Factors</t>
  </si>
  <si>
    <t>Sales tax</t>
  </si>
  <si>
    <t>DIRTAX</t>
  </si>
  <si>
    <t>PRIV</t>
  </si>
  <si>
    <t>ROW</t>
  </si>
  <si>
    <t>Factor income (after-tax)</t>
  </si>
  <si>
    <t>Industry Shares in GDP</t>
  </si>
  <si>
    <t>Industry GDP   $US bil.</t>
  </si>
  <si>
    <t>Factor shares in total industry cost</t>
  </si>
  <si>
    <t>TOTAL</t>
  </si>
  <si>
    <t>Energy &amp; Natural Resources</t>
  </si>
  <si>
    <t>Construction</t>
  </si>
  <si>
    <t>Other Services</t>
  </si>
  <si>
    <t>Capital machinery</t>
  </si>
  <si>
    <t>Other manufacturing</t>
  </si>
  <si>
    <t>Agriculture &amp; Food</t>
  </si>
  <si>
    <t>Source:  GTAP v. 9.</t>
  </si>
  <si>
    <t>Structure Table</t>
  </si>
  <si>
    <t>a-AgrFood</t>
  </si>
  <si>
    <t>a-Energy</t>
  </si>
  <si>
    <t>a-Mach</t>
  </si>
  <si>
    <t>a-OthrMfg</t>
  </si>
  <si>
    <t>a-Const</t>
  </si>
  <si>
    <t>a-OthrSer</t>
  </si>
  <si>
    <t>c-AgrFood</t>
  </si>
  <si>
    <t>c-Energy</t>
  </si>
  <si>
    <t>c-Mach</t>
  </si>
  <si>
    <t>c-OthrMfg</t>
  </si>
  <si>
    <t>c-Const</t>
  </si>
  <si>
    <t>c-OthrSer</t>
  </si>
  <si>
    <t>f-Land</t>
  </si>
  <si>
    <t>f-Labor</t>
  </si>
  <si>
    <t>f-Capital</t>
  </si>
  <si>
    <t>tf-LAND</t>
  </si>
  <si>
    <t>tf-LABOR</t>
  </si>
  <si>
    <t>tf-CAPITAL</t>
  </si>
  <si>
    <t>COMTAX</t>
  </si>
  <si>
    <t>ACTTAX</t>
  </si>
  <si>
    <t>IMPTAX</t>
  </si>
  <si>
    <t>EXPTAX</t>
  </si>
  <si>
    <t>GOV</t>
  </si>
  <si>
    <t>S-I</t>
  </si>
  <si>
    <t>Factor Tax</t>
  </si>
  <si>
    <t>Output tax</t>
  </si>
  <si>
    <t>Income tax</t>
  </si>
  <si>
    <t>Social Accounting Matrix</t>
  </si>
  <si>
    <t>$US Billions</t>
  </si>
  <si>
    <t>Source:  GTAP v9</t>
  </si>
  <si>
    <t>GDP - Expenditure</t>
  </si>
  <si>
    <t>Factor shares in industry cost</t>
  </si>
  <si>
    <t>Nigeria</t>
  </si>
  <si>
    <t>NIGERIA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</si>
</sst>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3"/>
      <name val="Arial"/>
      <family val="2"/>
    </font>
    <font>
      <b/>
      <sz val="12"/>
      <color rgb="FF000000"/>
      <name val="Times New Roman"/>
      <family val="1"/>
    </font>
    <font>
      <b/>
      <sz val="16"/>
      <color theme="0"/>
      <name val="Times New Roman"/>
      <family val="1"/>
    </font>
    <font>
      <b/>
      <sz val="12"/>
      <name val="Trebuchet MS"/>
      <family val="2"/>
    </font>
    <font>
      <b/>
      <sz val="12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5" fillId="0" borderId="1" xfId="0" applyFont="1" applyBorder="1"/>
    <xf numFmtId="0" fontId="3" fillId="0" borderId="2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3" borderId="0" xfId="0" applyFont="1" applyFill="1"/>
    <xf numFmtId="0" fontId="0" fillId="3" borderId="0" xfId="0" applyFill="1"/>
    <xf numFmtId="0" fontId="3" fillId="4" borderId="1" xfId="0" applyFont="1" applyFill="1" applyBorder="1"/>
    <xf numFmtId="2" fontId="3" fillId="4" borderId="1" xfId="0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8" fillId="5" borderId="0" xfId="0" applyFont="1" applyFill="1"/>
    <xf numFmtId="0" fontId="7" fillId="0" borderId="1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6" borderId="11" xfId="0" applyFill="1" applyBorder="1"/>
    <xf numFmtId="0" fontId="0" fillId="6" borderId="12" xfId="0" applyFill="1" applyBorder="1"/>
    <xf numFmtId="3" fontId="4" fillId="6" borderId="6" xfId="0" applyNumberFormat="1" applyFont="1" applyFill="1" applyBorder="1" applyAlignment="1">
      <alignment wrapText="1"/>
    </xf>
    <xf numFmtId="3" fontId="0" fillId="6" borderId="7" xfId="0" applyNumberFormat="1" applyFill="1" applyBorder="1" applyAlignment="1">
      <alignment wrapText="1"/>
    </xf>
    <xf numFmtId="3" fontId="0" fillId="6" borderId="6" xfId="0" applyNumberFormat="1" applyFill="1" applyBorder="1" applyAlignment="1">
      <alignment wrapText="1"/>
    </xf>
    <xf numFmtId="3" fontId="0" fillId="6" borderId="7" xfId="0" applyNumberFormat="1" applyFill="1" applyBorder="1"/>
    <xf numFmtId="3" fontId="0" fillId="6" borderId="8" xfId="0" applyNumberFormat="1" applyFill="1" applyBorder="1" applyAlignment="1">
      <alignment wrapText="1"/>
    </xf>
    <xf numFmtId="3" fontId="0" fillId="6" borderId="9" xfId="0" applyNumberFormat="1" applyFill="1" applyBorder="1" applyAlignment="1">
      <alignment wrapText="1"/>
    </xf>
    <xf numFmtId="0" fontId="0" fillId="0" borderId="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0" borderId="15" xfId="0" applyBorder="1"/>
    <xf numFmtId="0" fontId="0" fillId="2" borderId="0" xfId="0" applyFill="1"/>
    <xf numFmtId="0" fontId="0" fillId="4" borderId="1" xfId="0" applyFill="1" applyBorder="1"/>
    <xf numFmtId="3" fontId="0" fillId="4" borderId="1" xfId="0" applyNumberFormat="1" applyFill="1" applyBorder="1" applyAlignment="1">
      <alignment wrapText="1"/>
    </xf>
    <xf numFmtId="3" fontId="4" fillId="4" borderId="1" xfId="0" applyNumberFormat="1" applyFont="1" applyFill="1" applyBorder="1"/>
    <xf numFmtId="3" fontId="0" fillId="4" borderId="0" xfId="0" applyNumberFormat="1" applyFill="1"/>
    <xf numFmtId="3" fontId="0" fillId="4" borderId="1" xfId="0" applyNumberFormat="1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6" borderId="1" xfId="0" applyFont="1" applyFill="1" applyBorder="1"/>
    <xf numFmtId="4" fontId="4" fillId="6" borderId="1" xfId="0" applyNumberFormat="1" applyFont="1" applyFill="1" applyBorder="1"/>
    <xf numFmtId="1" fontId="0" fillId="4" borderId="1" xfId="0" applyNumberFormat="1" applyFill="1" applyBorder="1"/>
    <xf numFmtId="1" fontId="0" fillId="4" borderId="1" xfId="0" applyNumberForma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0" fillId="4" borderId="1" xfId="0" applyNumberFormat="1" applyFill="1" applyBorder="1"/>
    <xf numFmtId="0" fontId="0" fillId="2" borderId="10" xfId="0" applyFill="1" applyBorder="1"/>
    <xf numFmtId="0" fontId="4" fillId="4" borderId="1" xfId="0" applyFont="1" applyFill="1" applyBorder="1"/>
    <xf numFmtId="3" fontId="4" fillId="4" borderId="1" xfId="0" applyNumberFormat="1" applyFont="1" applyFill="1" applyBorder="1" applyAlignment="1">
      <alignment wrapText="1"/>
    </xf>
    <xf numFmtId="0" fontId="0" fillId="4" borderId="0" xfId="0" applyFill="1"/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 wrapText="1"/>
    </xf>
    <xf numFmtId="0" fontId="8" fillId="5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3" fontId="5" fillId="4" borderId="1" xfId="0" applyNumberFormat="1" applyFont="1" applyFill="1" applyBorder="1" applyAlignment="1">
      <alignment horizontal="center" vertical="center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tabSelected="1" zoomScale="110" zoomScaleNormal="110" workbookViewId="0">
      <selection activeCell="B2" sqref="B2"/>
    </sheetView>
  </sheetViews>
  <sheetFormatPr defaultRowHeight="12.75" x14ac:dyDescent="0.2"/>
  <cols>
    <col min="2" max="2" width="29.7109375" customWidth="1"/>
    <col min="3" max="3" width="15" customWidth="1"/>
    <col min="4" max="5" width="12.85546875" customWidth="1"/>
    <col min="6" max="6" width="12.28515625" customWidth="1"/>
    <col min="7" max="7" width="11.85546875" customWidth="1"/>
    <col min="8" max="8" width="10.7109375" customWidth="1"/>
    <col min="9" max="9" width="12.85546875" customWidth="1"/>
    <col min="10" max="10" width="13.28515625" customWidth="1"/>
    <col min="12" max="12" width="6.7109375" customWidth="1"/>
  </cols>
  <sheetData>
    <row r="2" spans="2:15" ht="20.25" x14ac:dyDescent="0.3">
      <c r="B2" s="17" t="s">
        <v>83</v>
      </c>
      <c r="C2" s="56" t="s">
        <v>49</v>
      </c>
      <c r="D2" s="57"/>
      <c r="E2" s="57"/>
      <c r="F2" s="57"/>
      <c r="G2" s="57"/>
      <c r="H2" s="57"/>
      <c r="I2" s="57"/>
      <c r="J2" s="57"/>
      <c r="K2" s="2"/>
      <c r="L2" s="2"/>
    </row>
    <row r="3" spans="2:15" ht="33.75" customHeight="1" x14ac:dyDescent="0.25">
      <c r="B3" s="14"/>
      <c r="C3" s="63" t="s">
        <v>5</v>
      </c>
      <c r="D3" s="64"/>
      <c r="E3" s="63" t="s">
        <v>40</v>
      </c>
      <c r="F3" s="65"/>
      <c r="G3" s="64"/>
      <c r="H3" s="63" t="s">
        <v>19</v>
      </c>
      <c r="I3" s="65"/>
      <c r="J3" s="64"/>
      <c r="K3" s="7"/>
      <c r="L3" s="2"/>
    </row>
    <row r="4" spans="2:15" ht="47.25" x14ac:dyDescent="0.25">
      <c r="B4" s="4"/>
      <c r="C4" s="8" t="s">
        <v>39</v>
      </c>
      <c r="D4" s="8" t="s">
        <v>21</v>
      </c>
      <c r="E4" s="9" t="s">
        <v>1</v>
      </c>
      <c r="F4" s="9" t="s">
        <v>2</v>
      </c>
      <c r="G4" s="9" t="s">
        <v>3</v>
      </c>
      <c r="H4" s="9" t="s">
        <v>1</v>
      </c>
      <c r="I4" s="9" t="s">
        <v>2</v>
      </c>
      <c r="J4" s="9" t="s">
        <v>3</v>
      </c>
      <c r="K4" s="7"/>
      <c r="L4" s="2"/>
    </row>
    <row r="5" spans="2:15" ht="15.75" x14ac:dyDescent="0.25">
      <c r="B5" s="6" t="s">
        <v>47</v>
      </c>
      <c r="C5" s="55">
        <f>+'Industry GDP'!B34</f>
        <v>109.82981759999001</v>
      </c>
      <c r="D5" s="55">
        <f>+'Industry GDP'!C34</f>
        <v>29.230786312819379</v>
      </c>
      <c r="E5" s="54">
        <f>+'Factor shrs in industry cost'!B35</f>
        <v>11.201742033824488</v>
      </c>
      <c r="F5" s="54">
        <f>+'Factor shrs in industry cost'!B36</f>
        <v>42.098951876315596</v>
      </c>
      <c r="G5" s="54">
        <f>+'Factor shrs in industry cost'!B37</f>
        <v>23.915879799666108</v>
      </c>
      <c r="H5" s="54">
        <f>+'Industry shrs in employment'!B35</f>
        <v>56.360514394271519</v>
      </c>
      <c r="I5" s="54">
        <f>+'Industry shrs in employment'!C35</f>
        <v>27.230987735439545</v>
      </c>
      <c r="J5" s="54">
        <f>+'Industry shrs in employment'!D35</f>
        <v>26.182325950239999</v>
      </c>
      <c r="K5" s="7"/>
      <c r="L5" s="2"/>
    </row>
    <row r="6" spans="2:15" ht="15.75" x14ac:dyDescent="0.25">
      <c r="B6" s="6" t="s">
        <v>42</v>
      </c>
      <c r="C6" s="55">
        <f>+'Industry GDP'!B35</f>
        <v>42.875084729999998</v>
      </c>
      <c r="D6" s="55">
        <f>+'Industry GDP'!C35</f>
        <v>11.411039982340544</v>
      </c>
      <c r="E6" s="54">
        <f>+'Factor shrs in industry cost'!C35</f>
        <v>24.113912555646593</v>
      </c>
      <c r="F6" s="54">
        <f>+'Factor shrs in industry cost'!C36</f>
        <v>2.2145627580528635</v>
      </c>
      <c r="G6" s="54">
        <f>+'Factor shrs in industry cost'!C37</f>
        <v>60.422220495703648</v>
      </c>
      <c r="H6" s="54">
        <f>+'Industry shrs in employment'!B36</f>
        <v>43.639485605728481</v>
      </c>
      <c r="I6" s="54">
        <f>+'Industry shrs in employment'!C36</f>
        <v>0.51524643403522863</v>
      </c>
      <c r="J6" s="54">
        <f>+'Industry shrs in employment'!D36</f>
        <v>23.792546508209732</v>
      </c>
      <c r="K6" s="7"/>
      <c r="L6" s="2"/>
    </row>
    <row r="7" spans="2:15" ht="15.75" x14ac:dyDescent="0.25">
      <c r="B7" s="6" t="s">
        <v>45</v>
      </c>
      <c r="C7" s="55">
        <f>+'Industry GDP'!B36</f>
        <v>2.7500400310000002</v>
      </c>
      <c r="D7" s="55">
        <f>+'Industry GDP'!C36</f>
        <v>0.73191264680628498</v>
      </c>
      <c r="E7" s="54">
        <f>+'Factor shrs in industry cost'!D35</f>
        <v>0</v>
      </c>
      <c r="F7" s="54">
        <f>+'Factor shrs in industry cost'!D36</f>
        <v>18.631894041252401</v>
      </c>
      <c r="G7" s="54">
        <f>+'Factor shrs in industry cost'!D37</f>
        <v>63.132247387809969</v>
      </c>
      <c r="H7" s="54">
        <f>+'Industry shrs in employment'!B37</f>
        <v>0</v>
      </c>
      <c r="I7" s="54">
        <f>+'Industry shrs in employment'!C37</f>
        <v>0.29016969591442393</v>
      </c>
      <c r="J7" s="54">
        <f>+'Industry shrs in employment'!D37</f>
        <v>1.6641093967784282</v>
      </c>
      <c r="K7" s="7"/>
      <c r="L7" s="2"/>
    </row>
    <row r="8" spans="2:15" ht="15.75" x14ac:dyDescent="0.25">
      <c r="B8" s="6" t="s">
        <v>46</v>
      </c>
      <c r="C8" s="55">
        <f>+'Industry GDP'!B37</f>
        <v>31.596996861999997</v>
      </c>
      <c r="D8" s="55">
        <f>+'Industry GDP'!C37</f>
        <v>8.4094199879653662</v>
      </c>
      <c r="E8" s="54">
        <f>+'Factor shrs in industry cost'!B38</f>
        <v>0</v>
      </c>
      <c r="F8" s="54">
        <f>+'Factor shrs in industry cost'!E36</f>
        <v>22.374740480188251</v>
      </c>
      <c r="G8" s="54">
        <f>+'Factor shrs in industry cost'!E37</f>
        <v>50.828313801429047</v>
      </c>
      <c r="H8" s="54">
        <f>+'Industry shrs in employment'!B38</f>
        <v>0</v>
      </c>
      <c r="I8" s="54">
        <f>+'Industry shrs in employment'!C38</f>
        <v>4.285857828825514</v>
      </c>
      <c r="J8" s="54">
        <f>+'Industry shrs in employment'!D38</f>
        <v>16.477657632993537</v>
      </c>
      <c r="K8" s="7"/>
      <c r="L8" s="2"/>
    </row>
    <row r="9" spans="2:15" ht="15.75" customHeight="1" x14ac:dyDescent="0.25">
      <c r="B9" s="6" t="s">
        <v>43</v>
      </c>
      <c r="C9" s="55">
        <f>+'Industry GDP'!B38</f>
        <v>22.868645269999998</v>
      </c>
      <c r="D9" s="55">
        <f>+'Industry GDP'!C38</f>
        <v>6.0864025613304706</v>
      </c>
      <c r="E9" s="54">
        <f>+'Factor shrs in industry cost'!F35</f>
        <v>0</v>
      </c>
      <c r="F9" s="54">
        <f>+'Factor shrs in industry cost'!F36</f>
        <v>2.3117586223395055</v>
      </c>
      <c r="G9" s="54">
        <f>+'Factor shrs in industry cost'!F37</f>
        <v>79.065144696308877</v>
      </c>
      <c r="H9" s="54">
        <f>+'Industry shrs in employment'!B39</f>
        <v>0</v>
      </c>
      <c r="I9" s="54">
        <f>+'Industry shrs in employment'!C39</f>
        <v>0.29490189012194568</v>
      </c>
      <c r="J9" s="54">
        <f>+'Industry shrs in employment'!D39</f>
        <v>17.070750285655869</v>
      </c>
      <c r="K9" s="2"/>
      <c r="L9" s="2"/>
      <c r="M9" s="3"/>
      <c r="N9" s="3"/>
      <c r="O9" s="3"/>
    </row>
    <row r="10" spans="2:15" ht="18" customHeight="1" x14ac:dyDescent="0.25">
      <c r="B10" s="6" t="s">
        <v>44</v>
      </c>
      <c r="C10" s="55">
        <f>+'Industry GDP'!B39</f>
        <v>165.81278245999999</v>
      </c>
      <c r="D10" s="55">
        <f>+'Industry GDP'!C39</f>
        <v>44.13043850873796</v>
      </c>
      <c r="E10" s="54">
        <f>+'Factor shrs in industry cost'!G35</f>
        <v>0</v>
      </c>
      <c r="F10" s="54">
        <f>+'Factor shrs in industry cost'!G36</f>
        <v>66.550197767751555</v>
      </c>
      <c r="G10" s="54">
        <f>+'Factor shrs in industry cost'!G37</f>
        <v>8.6437316943108726</v>
      </c>
      <c r="H10" s="54">
        <f>+'Industry shrs in employment'!B40</f>
        <v>0</v>
      </c>
      <c r="I10" s="54">
        <f>+'Industry shrs in employment'!C40</f>
        <v>67.382836415663348</v>
      </c>
      <c r="J10" s="54">
        <f>+'Industry shrs in employment'!D40</f>
        <v>14.812610226122436</v>
      </c>
      <c r="K10" s="5"/>
    </row>
    <row r="11" spans="2:15" ht="15.75" x14ac:dyDescent="0.25">
      <c r="B11" s="6" t="s">
        <v>0</v>
      </c>
      <c r="C11" s="55">
        <f>+'Industry GDP'!B40</f>
        <v>375.73336695298997</v>
      </c>
      <c r="D11" s="55">
        <f>+'Industry GDP'!C40</f>
        <v>100</v>
      </c>
      <c r="E11" s="54" t="s">
        <v>22</v>
      </c>
      <c r="F11" s="54" t="s">
        <v>22</v>
      </c>
      <c r="G11" s="54" t="s">
        <v>22</v>
      </c>
      <c r="H11" s="55">
        <f>SUM(H5:H10)</f>
        <v>100</v>
      </c>
      <c r="I11" s="55">
        <f t="shared" ref="I11:J11" si="0">SUM(I5:I10)</f>
        <v>100.00000000000001</v>
      </c>
      <c r="J11" s="55">
        <f t="shared" si="0"/>
        <v>99.999999999999986</v>
      </c>
    </row>
    <row r="12" spans="2:15" ht="15.75" x14ac:dyDescent="0.25">
      <c r="B12" s="15"/>
      <c r="C12" s="59" t="s">
        <v>24</v>
      </c>
      <c r="D12" s="60"/>
      <c r="E12" s="60"/>
      <c r="F12" s="61"/>
      <c r="G12" s="62" t="s">
        <v>26</v>
      </c>
      <c r="H12" s="62"/>
      <c r="I12" s="58" t="s">
        <v>29</v>
      </c>
      <c r="J12" s="58"/>
    </row>
    <row r="13" spans="2:15" ht="47.25" x14ac:dyDescent="0.25">
      <c r="B13" s="15"/>
      <c r="C13" s="16" t="s">
        <v>27</v>
      </c>
      <c r="D13" s="16" t="s">
        <v>25</v>
      </c>
      <c r="E13" s="16" t="s">
        <v>4</v>
      </c>
      <c r="F13" s="16" t="s">
        <v>10</v>
      </c>
      <c r="G13" s="16" t="s">
        <v>17</v>
      </c>
      <c r="H13" s="16" t="s">
        <v>11</v>
      </c>
      <c r="I13" s="16" t="s">
        <v>28</v>
      </c>
      <c r="J13" s="16" t="s">
        <v>6</v>
      </c>
    </row>
    <row r="14" spans="2:15" ht="15.75" x14ac:dyDescent="0.25">
      <c r="B14" s="6" t="s">
        <v>47</v>
      </c>
      <c r="C14" s="10">
        <f>+'Comm shr in Comm demand'!B34</f>
        <v>10.21490601232259</v>
      </c>
      <c r="D14" s="10">
        <f>+'Comm shr in Comm demand'!C34</f>
        <v>43.086763516872281</v>
      </c>
      <c r="E14" s="10">
        <f>+'Comm shr in Comm demand'!D34</f>
        <v>0.1606672821913662</v>
      </c>
      <c r="F14" s="10">
        <f>+'Comm shr in Comm demand'!E34</f>
        <v>0.20175802692790329</v>
      </c>
      <c r="G14" s="10">
        <f>+'Comm shr in imports and exports'!B34</f>
        <v>9.7862063258640806</v>
      </c>
      <c r="H14" s="10">
        <f>+'Comm shr in imports and exports'!C34</f>
        <v>4.3622585031398797</v>
      </c>
      <c r="I14" s="10">
        <f>+'Imprt shr of consumption'!B34</f>
        <v>4.0081621578013564</v>
      </c>
      <c r="J14" s="10">
        <f>+'Export shr of production'!B34</f>
        <v>1.5816171880598098</v>
      </c>
    </row>
    <row r="15" spans="2:15" ht="15.75" x14ac:dyDescent="0.25">
      <c r="B15" s="6" t="s">
        <v>42</v>
      </c>
      <c r="C15" s="10">
        <f>+'Comm shr in Comm demand'!B35</f>
        <v>11.190550894671226</v>
      </c>
      <c r="D15" s="10">
        <f>+'Comm shr in Comm demand'!C35</f>
        <v>1.7433506082061023</v>
      </c>
      <c r="E15" s="10">
        <f>+'Comm shr in Comm demand'!D35</f>
        <v>1.7832106791494586E-4</v>
      </c>
      <c r="F15" s="10">
        <f>+'Comm shr in Comm demand'!E35</f>
        <v>1.3944153416563922E-3</v>
      </c>
      <c r="G15" s="10">
        <f>+'Comm shr in imports and exports'!B35</f>
        <v>14.919010244578661</v>
      </c>
      <c r="H15" s="10">
        <f>+'Comm shr in imports and exports'!C35</f>
        <v>80.83948736921171</v>
      </c>
      <c r="I15" s="10">
        <f>+'Imprt shr of consumption'!B35</f>
        <v>51.241395100659304</v>
      </c>
      <c r="J15" s="10">
        <f>+'Export shr of production'!B35</f>
        <v>81.491063107168358</v>
      </c>
    </row>
    <row r="16" spans="2:15" ht="15.75" x14ac:dyDescent="0.25">
      <c r="B16" s="6" t="s">
        <v>45</v>
      </c>
      <c r="C16" s="10">
        <f>+'Comm shr in Comm demand'!B36</f>
        <v>0.4927910367602254</v>
      </c>
      <c r="D16" s="10">
        <f>+'Comm shr in Comm demand'!C36</f>
        <v>0.52241198162981162</v>
      </c>
      <c r="E16" s="10">
        <f>+'Comm shr in Comm demand'!D36</f>
        <v>1.6048896112345125E-4</v>
      </c>
      <c r="F16" s="10">
        <f>+'Comm shr in Comm demand'!E36</f>
        <v>7.5354631924950715</v>
      </c>
      <c r="G16" s="10">
        <f>+'Comm shr in imports and exports'!B36</f>
        <v>5.4479606485157737</v>
      </c>
      <c r="H16" s="10">
        <f>+'Comm shr in imports and exports'!C36</f>
        <v>5.5854782370549035E-2</v>
      </c>
      <c r="I16" s="10">
        <f>+'Imprt shr of consumption'!B36</f>
        <v>48.575489238060101</v>
      </c>
      <c r="J16" s="10">
        <f>+'Export shr of production'!B36</f>
        <v>0.83680489819543336</v>
      </c>
    </row>
    <row r="17" spans="2:10" ht="15.75" x14ac:dyDescent="0.25">
      <c r="B17" s="6" t="s">
        <v>46</v>
      </c>
      <c r="C17" s="10">
        <f>+'Comm shr in Comm demand'!B37</f>
        <v>14.041208868792014</v>
      </c>
      <c r="D17" s="10">
        <f>+'Comm shr in Comm demand'!C37</f>
        <v>12.613749321906283</v>
      </c>
      <c r="E17" s="10">
        <f>+'Comm shr in Comm demand'!D37</f>
        <v>2.6052708022373583E-2</v>
      </c>
      <c r="F17" s="10">
        <f>+'Comm shr in Comm demand'!E37</f>
        <v>22.128873466607782</v>
      </c>
      <c r="G17" s="10">
        <f>+'Comm shr in imports and exports'!B37</f>
        <v>45.723754808363829</v>
      </c>
      <c r="H17" s="10">
        <f>+'Comm shr in imports and exports'!C37</f>
        <v>4.3562726321976593</v>
      </c>
      <c r="I17" s="10">
        <f>+'Imprt shr of consumption'!B37</f>
        <v>40.917568623288524</v>
      </c>
      <c r="J17" s="10">
        <f>+'Export shr of production'!B37</f>
        <v>5.3352905812998666</v>
      </c>
    </row>
    <row r="18" spans="2:10" ht="15.75" x14ac:dyDescent="0.25">
      <c r="B18" s="6" t="s">
        <v>43</v>
      </c>
      <c r="C18" s="10">
        <f>+'Comm shr in Comm demand'!B38</f>
        <v>1.4336871756035172</v>
      </c>
      <c r="D18" s="10">
        <f>+'Comm shr in Comm demand'!C38</f>
        <v>3.438702906799386E-2</v>
      </c>
      <c r="E18" s="10">
        <f>+'Comm shr in Comm demand'!D38</f>
        <v>5.4506806426001773E-3</v>
      </c>
      <c r="F18" s="10">
        <f>+'Comm shr in Comm demand'!E38</f>
        <v>46.134160435061858</v>
      </c>
      <c r="G18" s="10">
        <f>+'Comm shr in imports and exports'!B38</f>
        <v>0.94565932089323756</v>
      </c>
      <c r="H18" s="10">
        <f>+'Comm shr in imports and exports'!C38</f>
        <v>0.34433772644209437</v>
      </c>
      <c r="I18" s="10">
        <f>+'Imprt shr of consumption'!B38</f>
        <v>1.8966522881292622</v>
      </c>
      <c r="J18" s="10">
        <f>+'Export shr of production'!B38</f>
        <v>0.63303485004066884</v>
      </c>
    </row>
    <row r="19" spans="2:10" ht="15.75" x14ac:dyDescent="0.25">
      <c r="B19" s="6" t="s">
        <v>44</v>
      </c>
      <c r="C19" s="10">
        <f>+'Comm shr in Comm demand'!B39</f>
        <v>62.626856011850428</v>
      </c>
      <c r="D19" s="10">
        <f>+'Comm shr in Comm demand'!C39</f>
        <v>41.999337542317541</v>
      </c>
      <c r="E19" s="10">
        <f>+'Comm shr in Comm demand'!D39</f>
        <v>99.807490519114623</v>
      </c>
      <c r="F19" s="10">
        <f>+'Comm shr in Comm demand'!E39</f>
        <v>23.998350463565735</v>
      </c>
      <c r="G19" s="10">
        <f>+'Comm shr in imports and exports'!B39</f>
        <v>23.177408651784415</v>
      </c>
      <c r="H19" s="10">
        <f>+'Comm shr in imports and exports'!C39</f>
        <v>10.041788986638094</v>
      </c>
      <c r="I19" s="10">
        <f>+'Imprt shr of consumption'!B39</f>
        <v>5.5421581062111001</v>
      </c>
      <c r="J19" s="10">
        <f>+'Export shr of production'!B39</f>
        <v>2.3259017792142149</v>
      </c>
    </row>
    <row r="20" spans="2:10" ht="15.75" x14ac:dyDescent="0.25">
      <c r="B20" s="6" t="s">
        <v>0</v>
      </c>
      <c r="C20" s="10">
        <f t="shared" ref="C20" si="1">SUM(C14:C19)</f>
        <v>100</v>
      </c>
      <c r="D20" s="10">
        <f t="shared" ref="D20" si="2">SUM(D14:D19)</f>
        <v>100</v>
      </c>
      <c r="E20" s="10">
        <f t="shared" ref="E20" si="3">SUM(E14:E19)</f>
        <v>100</v>
      </c>
      <c r="F20" s="10">
        <f t="shared" ref="F20" si="4">SUM(F14:F19)</f>
        <v>100</v>
      </c>
      <c r="G20" s="10">
        <f t="shared" ref="G20" si="5">SUM(G14:G19)</f>
        <v>100</v>
      </c>
      <c r="H20" s="10">
        <f t="shared" ref="H20" si="6">SUM(H14:H19)</f>
        <v>99.999999999999986</v>
      </c>
      <c r="I20" s="53" t="s">
        <v>22</v>
      </c>
      <c r="J20" s="53" t="s">
        <v>22</v>
      </c>
    </row>
    <row r="21" spans="2:10" ht="15.75" x14ac:dyDescent="0.25">
      <c r="B21" s="12" t="s">
        <v>48</v>
      </c>
      <c r="C21" s="12"/>
      <c r="D21" s="12"/>
      <c r="E21" s="12"/>
      <c r="F21" s="12"/>
      <c r="G21" s="12"/>
      <c r="H21" s="12"/>
      <c r="I21" s="13"/>
      <c r="J21" s="13"/>
    </row>
  </sheetData>
  <mergeCells count="7">
    <mergeCell ref="C2:J2"/>
    <mergeCell ref="I12:J12"/>
    <mergeCell ref="C12:F12"/>
    <mergeCell ref="G12:H12"/>
    <mergeCell ref="C3:D3"/>
    <mergeCell ref="E3:G3"/>
    <mergeCell ref="H3:J3"/>
  </mergeCells>
  <phoneticPr fontId="1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39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2" max="2" width="12.5703125" bestFit="1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 s="35">
        <v>131.904</v>
      </c>
      <c r="Z10" s="35">
        <v>2.7029999999999998E-2</v>
      </c>
      <c r="AA10" s="35">
        <v>0.113437</v>
      </c>
      <c r="AB10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 s="35">
        <v>5.3370199999999999</v>
      </c>
      <c r="Z11" s="35">
        <v>3.0000000000000001E-5</v>
      </c>
      <c r="AA11" s="35">
        <v>7.8399999999999997E-4</v>
      </c>
      <c r="AB11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 s="35">
        <v>1.5992900000000001</v>
      </c>
      <c r="Z12" s="35">
        <v>2.6999999999999999E-5</v>
      </c>
      <c r="AA12" s="35">
        <v>4.2367600000000003</v>
      </c>
      <c r="AB12">
        <v>2.7900000000000001E-2</v>
      </c>
      <c r="AC12" s="31">
        <v>6.3712600000000004</v>
      </c>
    </row>
    <row r="13" spans="1:29" ht="12" customHeight="1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 s="35">
        <v>38.615200000000002</v>
      </c>
      <c r="Z13" s="35">
        <v>4.3829999999999997E-3</v>
      </c>
      <c r="AA13" s="35">
        <v>12.441800000000001</v>
      </c>
      <c r="AB13">
        <v>2.1760000000000002</v>
      </c>
      <c r="AC13" s="31">
        <v>67.691599999999994</v>
      </c>
    </row>
    <row r="14" spans="1:29" ht="15" customHeight="1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 s="35">
        <v>0.105271</v>
      </c>
      <c r="Z14" s="35">
        <v>9.1699999999999995E-4</v>
      </c>
      <c r="AA14" s="35">
        <v>25.938600000000001</v>
      </c>
      <c r="AB14">
        <v>0.17199999999999999</v>
      </c>
      <c r="AC14" s="31">
        <v>27.692599999999999</v>
      </c>
    </row>
    <row r="15" spans="1:29" ht="14.25" customHeight="1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 s="35">
        <v>128.57499999999999</v>
      </c>
      <c r="Z15" s="35">
        <v>16.7912</v>
      </c>
      <c r="AA15" s="35">
        <v>13.492900000000001</v>
      </c>
      <c r="AB15">
        <v>5.0159700000000003</v>
      </c>
      <c r="AC15" s="31">
        <v>228.34399999999999</v>
      </c>
    </row>
    <row r="16" spans="1:29" x14ac:dyDescent="0.2">
      <c r="A16" s="30" t="s">
        <v>62</v>
      </c>
      <c r="B16">
        <v>15.427</v>
      </c>
      <c r="C16">
        <v>11.945</v>
      </c>
      <c r="AC16" s="31">
        <v>27.372</v>
      </c>
    </row>
    <row r="17" spans="1:29" x14ac:dyDescent="0.2">
      <c r="A17" s="30" t="s">
        <v>63</v>
      </c>
      <c r="B17">
        <v>57.342700000000001</v>
      </c>
      <c r="C17">
        <v>1.085</v>
      </c>
      <c r="D17">
        <v>0.61103600000000002</v>
      </c>
      <c r="E17">
        <v>9.0251099999999997</v>
      </c>
      <c r="F17">
        <v>0.62100100000000003</v>
      </c>
      <c r="G17">
        <v>141.89400000000001</v>
      </c>
      <c r="AC17" s="31">
        <v>210.57900000000001</v>
      </c>
    </row>
    <row r="18" spans="1:29" x14ac:dyDescent="0.2">
      <c r="A18" s="30" t="s">
        <v>64</v>
      </c>
      <c r="B18">
        <v>32.936900000000001</v>
      </c>
      <c r="C18">
        <v>29.930599999999998</v>
      </c>
      <c r="D18">
        <v>2.0934200000000001</v>
      </c>
      <c r="E18">
        <v>20.7286</v>
      </c>
      <c r="F18">
        <v>21.474699999999999</v>
      </c>
      <c r="G18">
        <v>18.634</v>
      </c>
      <c r="AC18" s="31">
        <v>125.798</v>
      </c>
    </row>
    <row r="19" spans="1:29" x14ac:dyDescent="0.2">
      <c r="A19" s="30" t="s">
        <v>65</v>
      </c>
      <c r="B19">
        <v>5.64E-3</v>
      </c>
      <c r="C19">
        <v>4.3600000000000002E-3</v>
      </c>
      <c r="AC19" s="31">
        <v>0.01</v>
      </c>
    </row>
    <row r="20" spans="1:29" x14ac:dyDescent="0.2">
      <c r="A20" s="30" t="s">
        <v>66</v>
      </c>
      <c r="B20">
        <v>0.657026</v>
      </c>
      <c r="C20">
        <v>1.24E-2</v>
      </c>
      <c r="D20">
        <v>7.0100099999999997E-3</v>
      </c>
      <c r="E20">
        <v>0.103001</v>
      </c>
      <c r="F20">
        <v>7.1199999999999996E-3</v>
      </c>
      <c r="G20">
        <v>1.62616</v>
      </c>
      <c r="AC20" s="31">
        <v>2.4127100000000001</v>
      </c>
    </row>
    <row r="21" spans="1:29" x14ac:dyDescent="0.2">
      <c r="A21" s="30" t="s">
        <v>67</v>
      </c>
      <c r="B21">
        <v>1.20076E-2</v>
      </c>
      <c r="C21">
        <v>1.0906300000000001E-2</v>
      </c>
      <c r="D21">
        <v>7.65031E-4</v>
      </c>
      <c r="E21">
        <v>7.5730399999999996E-3</v>
      </c>
      <c r="F21">
        <v>7.8532700000000007E-3</v>
      </c>
      <c r="G21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 s="35">
        <v>0.48799999999999999</v>
      </c>
      <c r="I24" s="35">
        <v>0.67100000000000004</v>
      </c>
      <c r="J24" s="35">
        <v>0.17199999999999999</v>
      </c>
      <c r="K24" s="35">
        <v>2.39</v>
      </c>
      <c r="L24" s="35"/>
      <c r="M24" s="35"/>
      <c r="AC24" s="31">
        <v>3.7210000000000001</v>
      </c>
    </row>
    <row r="25" spans="1:29" x14ac:dyDescent="0.2">
      <c r="A25" s="30" t="s">
        <v>71</v>
      </c>
      <c r="H25">
        <v>3.99999E-6</v>
      </c>
      <c r="I25">
        <v>1.81843E-3</v>
      </c>
      <c r="J25">
        <v>-1.4201E-4</v>
      </c>
      <c r="K25">
        <v>6.1182200000000004E-4</v>
      </c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ht="14.25" customHeight="1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 s="35">
        <v>5.2260299999999997</v>
      </c>
      <c r="I30" s="35">
        <v>7.9670500000000004</v>
      </c>
      <c r="J30" s="35">
        <v>2.9093200000000001</v>
      </c>
      <c r="K30" s="35">
        <v>24.417400000000001</v>
      </c>
      <c r="L30" s="35">
        <v>0.50500100000000003</v>
      </c>
      <c r="M30" s="35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2" x14ac:dyDescent="0.2">
      <c r="A33" s="50" t="s">
        <v>28</v>
      </c>
      <c r="B33" s="43"/>
    </row>
    <row r="34" spans="1:2" x14ac:dyDescent="0.2">
      <c r="A34" s="36" t="str">
        <f>+A10</f>
        <v>c-AgrFood</v>
      </c>
      <c r="B34" s="44">
        <f>+(H24+H30)/SUM(Y10:AA10,B10:G10)*100</f>
        <v>4.0081621578013564</v>
      </c>
    </row>
    <row r="35" spans="1:2" x14ac:dyDescent="0.2">
      <c r="A35" s="36" t="str">
        <f t="shared" ref="A35:A39" si="0">+A11</f>
        <v>c-Energy</v>
      </c>
      <c r="B35" s="44">
        <f>+(I24+I30)/SUM(Y11:AA11,B11:G11)*100</f>
        <v>51.241395100659304</v>
      </c>
    </row>
    <row r="36" spans="1:2" x14ac:dyDescent="0.2">
      <c r="A36" s="36" t="str">
        <f t="shared" si="0"/>
        <v>c-Mach</v>
      </c>
      <c r="B36" s="44">
        <f>+(J24+J30)/SUM(Y12:AA12,B12:G12)*100</f>
        <v>48.575489238060101</v>
      </c>
    </row>
    <row r="37" spans="1:2" x14ac:dyDescent="0.2">
      <c r="A37" s="36" t="str">
        <f t="shared" si="0"/>
        <v>c-OthrMfg</v>
      </c>
      <c r="B37" s="44">
        <f>+(K24+K30)/SUM(Y13:AA13,B13:G13)*100</f>
        <v>40.917568623288524</v>
      </c>
    </row>
    <row r="38" spans="1:2" x14ac:dyDescent="0.2">
      <c r="A38" s="36" t="str">
        <f t="shared" si="0"/>
        <v>c-Const</v>
      </c>
      <c r="B38" s="44">
        <f>+(L22+L30)/SUM(Y14:AA14,B14:G14)*100</f>
        <v>1.8966522881292622</v>
      </c>
    </row>
    <row r="39" spans="1:2" x14ac:dyDescent="0.2">
      <c r="A39" s="36" t="str">
        <f t="shared" si="0"/>
        <v>c-OthrSer</v>
      </c>
      <c r="B39" s="44">
        <f>+(M24+M30)/SUM(Y15:AA15,B15:G15)*100</f>
        <v>5.5421581062111001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7"/>
  <sheetViews>
    <sheetView workbookViewId="0">
      <selection activeCell="B36" sqref="B36"/>
    </sheetView>
  </sheetViews>
  <sheetFormatPr defaultRowHeight="12.75" x14ac:dyDescent="0.2"/>
  <cols>
    <col min="1" max="1" width="12.28515625" customWidth="1"/>
    <col min="2" max="2" width="12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  <col min="21" max="21" width="11.42578125" customWidth="1"/>
    <col min="22" max="22" width="13.42578125" customWidth="1"/>
    <col min="23" max="23" width="11.28515625" customWidth="1"/>
    <col min="24" max="24" width="11.42578125" customWidth="1"/>
    <col min="25" max="25" width="12.85546875" customWidth="1"/>
    <col min="26" max="26" width="12.5703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20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</row>
    <row r="2" spans="1:29" ht="33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ht="12.75" customHeight="1" x14ac:dyDescent="0.2">
      <c r="A4" s="30" t="s">
        <v>50</v>
      </c>
      <c r="H4">
        <v>137.77000000000001</v>
      </c>
      <c r="AC4" s="31">
        <v>137.77000000000001</v>
      </c>
    </row>
    <row r="5" spans="1:29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>
        <v>131.904</v>
      </c>
      <c r="Z10">
        <v>2.7029999999999998E-2</v>
      </c>
      <c r="AA10">
        <v>0.113437</v>
      </c>
      <c r="AB10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>
        <v>5.3370199999999999</v>
      </c>
      <c r="Z11">
        <v>3.0000000000000001E-5</v>
      </c>
      <c r="AA11">
        <v>7.8399999999999997E-4</v>
      </c>
      <c r="AB11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>
        <v>1.5992900000000001</v>
      </c>
      <c r="Z12">
        <v>2.6999999999999999E-5</v>
      </c>
      <c r="AA12">
        <v>4.2367600000000003</v>
      </c>
      <c r="AB12">
        <v>2.7900000000000001E-2</v>
      </c>
      <c r="AC12" s="31">
        <v>6.3712600000000004</v>
      </c>
    </row>
    <row r="13" spans="1:29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>
        <v>38.615200000000002</v>
      </c>
      <c r="Z13">
        <v>4.3829999999999997E-3</v>
      </c>
      <c r="AA13">
        <v>12.441800000000001</v>
      </c>
      <c r="AB13">
        <v>2.1760000000000002</v>
      </c>
      <c r="AC13" s="31">
        <v>67.691599999999994</v>
      </c>
    </row>
    <row r="14" spans="1:29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>
        <v>0.105271</v>
      </c>
      <c r="Z14">
        <v>9.1699999999999995E-4</v>
      </c>
      <c r="AA14">
        <v>25.938600000000001</v>
      </c>
      <c r="AB14">
        <v>0.17199999999999999</v>
      </c>
      <c r="AC14" s="31">
        <v>27.692599999999999</v>
      </c>
    </row>
    <row r="15" spans="1:29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>
        <v>128.57499999999999</v>
      </c>
      <c r="Z15">
        <v>16.7912</v>
      </c>
      <c r="AA15">
        <v>13.492900000000001</v>
      </c>
      <c r="AB15">
        <v>5.0159700000000003</v>
      </c>
      <c r="AC15" s="31">
        <v>228.34399999999999</v>
      </c>
    </row>
    <row r="16" spans="1:29" x14ac:dyDescent="0.2">
      <c r="A16" s="30" t="s">
        <v>62</v>
      </c>
      <c r="B16" s="35">
        <v>15.427</v>
      </c>
      <c r="C16" s="35">
        <v>11.945</v>
      </c>
      <c r="D16" s="35"/>
      <c r="E16" s="35"/>
      <c r="F16" s="35"/>
      <c r="G16" s="35"/>
      <c r="AC16" s="31">
        <v>27.372</v>
      </c>
    </row>
    <row r="17" spans="1:29" x14ac:dyDescent="0.2">
      <c r="A17" s="30" t="s">
        <v>63</v>
      </c>
      <c r="B17" s="35">
        <v>57.342700000000001</v>
      </c>
      <c r="C17" s="35">
        <v>1.085</v>
      </c>
      <c r="D17" s="35">
        <v>0.61103600000000002</v>
      </c>
      <c r="E17" s="35">
        <v>9.0251099999999997</v>
      </c>
      <c r="F17" s="35">
        <v>0.62100100000000003</v>
      </c>
      <c r="G17" s="35">
        <v>141.89400000000001</v>
      </c>
      <c r="AC17" s="31">
        <v>210.57900000000001</v>
      </c>
    </row>
    <row r="18" spans="1:29" ht="15.75" customHeight="1" x14ac:dyDescent="0.2">
      <c r="A18" s="30" t="s">
        <v>64</v>
      </c>
      <c r="B18" s="35">
        <v>32.936900000000001</v>
      </c>
      <c r="C18" s="35">
        <v>29.930599999999998</v>
      </c>
      <c r="D18" s="35">
        <v>2.0934200000000001</v>
      </c>
      <c r="E18" s="35">
        <v>20.7286</v>
      </c>
      <c r="F18" s="35">
        <v>21.474699999999999</v>
      </c>
      <c r="G18" s="35">
        <v>18.634</v>
      </c>
      <c r="AC18" s="31">
        <v>125.798</v>
      </c>
    </row>
    <row r="19" spans="1:29" ht="15" customHeight="1" x14ac:dyDescent="0.2">
      <c r="A19" s="30" t="s">
        <v>65</v>
      </c>
      <c r="B19" s="35">
        <v>5.64E-3</v>
      </c>
      <c r="C19" s="35">
        <v>4.3600000000000002E-3</v>
      </c>
      <c r="D19" s="35"/>
      <c r="E19" s="35"/>
      <c r="F19" s="35"/>
      <c r="G19" s="35"/>
      <c r="AC19" s="31">
        <v>0.01</v>
      </c>
    </row>
    <row r="20" spans="1:29" ht="12" customHeight="1" x14ac:dyDescent="0.2">
      <c r="A20" s="30" t="s">
        <v>66</v>
      </c>
      <c r="B20" s="35">
        <v>0.657026</v>
      </c>
      <c r="C20" s="35">
        <v>1.24E-2</v>
      </c>
      <c r="D20" s="35">
        <v>7.0100099999999997E-3</v>
      </c>
      <c r="E20" s="35">
        <v>0.103001</v>
      </c>
      <c r="F20" s="35">
        <v>7.1199999999999996E-3</v>
      </c>
      <c r="G20" s="35">
        <v>1.62616</v>
      </c>
      <c r="AC20" s="31">
        <v>2.4127100000000001</v>
      </c>
    </row>
    <row r="21" spans="1:29" ht="15.75" customHeight="1" x14ac:dyDescent="0.2">
      <c r="A21" s="30" t="s">
        <v>67</v>
      </c>
      <c r="B21" s="35">
        <v>1.20076E-2</v>
      </c>
      <c r="C21" s="35">
        <v>1.0906300000000001E-2</v>
      </c>
      <c r="D21" s="35">
        <v>7.65031E-4</v>
      </c>
      <c r="E21" s="35">
        <v>7.5730399999999996E-3</v>
      </c>
      <c r="F21" s="35">
        <v>7.8532700000000007E-3</v>
      </c>
      <c r="G21" s="35">
        <v>6.8124600000000002E-3</v>
      </c>
      <c r="AC21" s="31">
        <v>4.5917699999999999E-2</v>
      </c>
    </row>
    <row r="22" spans="1:29" ht="15.75" customHeight="1" x14ac:dyDescent="0.2">
      <c r="A22" s="30" t="s">
        <v>68</v>
      </c>
      <c r="H22" s="35">
        <v>1.2555400000000001</v>
      </c>
      <c r="I22" s="35">
        <v>-0.95599999999999996</v>
      </c>
      <c r="J22" s="35">
        <v>-2.7050000000000001E-2</v>
      </c>
      <c r="K22" s="35">
        <v>8.7099999999999997E-2</v>
      </c>
      <c r="L22" s="35">
        <v>1.6969999999999999E-2</v>
      </c>
      <c r="M22" s="35">
        <v>0.30980000000000002</v>
      </c>
      <c r="AC22" s="31">
        <v>0.68635999999999997</v>
      </c>
    </row>
    <row r="23" spans="1:29" ht="16.5" customHeight="1" x14ac:dyDescent="0.2">
      <c r="A23" s="30" t="s">
        <v>69</v>
      </c>
      <c r="B23" s="35">
        <v>1.7050000000000001</v>
      </c>
      <c r="C23" s="35">
        <v>0.17</v>
      </c>
      <c r="D23" s="35">
        <v>-0.106999</v>
      </c>
      <c r="E23" s="35">
        <v>-0.74499899999999997</v>
      </c>
      <c r="F23" s="35">
        <v>0.74100100000000002</v>
      </c>
      <c r="G23" s="35">
        <v>3.3420100000000001</v>
      </c>
      <c r="AC23" s="31">
        <v>5.1060100000000004</v>
      </c>
    </row>
    <row r="24" spans="1:29" x14ac:dyDescent="0.2">
      <c r="A24" s="30" t="s">
        <v>70</v>
      </c>
      <c r="H24" s="35">
        <v>0.48799999999999999</v>
      </c>
      <c r="I24" s="35">
        <v>0.67100000000000004</v>
      </c>
      <c r="J24" s="35">
        <v>0.17199999999999999</v>
      </c>
      <c r="K24" s="35">
        <v>2.39</v>
      </c>
      <c r="L24" s="35"/>
      <c r="M24" s="35"/>
      <c r="AC24" s="31">
        <v>3.7210000000000001</v>
      </c>
    </row>
    <row r="25" spans="1:29" x14ac:dyDescent="0.2">
      <c r="A25" s="30" t="s">
        <v>71</v>
      </c>
      <c r="H25" s="35">
        <v>3.99999E-6</v>
      </c>
      <c r="I25" s="35">
        <v>1.81843E-3</v>
      </c>
      <c r="J25" s="35">
        <v>-1.4201E-4</v>
      </c>
      <c r="K25" s="35">
        <v>6.1182200000000004E-4</v>
      </c>
      <c r="L25" s="35"/>
      <c r="M25" s="35"/>
      <c r="AC25" s="31">
        <v>2.2922400000000001E-3</v>
      </c>
    </row>
    <row r="26" spans="1:29" x14ac:dyDescent="0.2">
      <c r="A26" s="30" t="s">
        <v>34</v>
      </c>
      <c r="Y26" s="35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>
        <v>5.2260299999999997</v>
      </c>
      <c r="I30">
        <v>7.9670500000000004</v>
      </c>
      <c r="J30">
        <v>2.9093200000000001</v>
      </c>
      <c r="K30">
        <v>24.417400000000001</v>
      </c>
      <c r="L30">
        <v>0.50500100000000003</v>
      </c>
      <c r="M30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2" ht="13.5" thickBot="1" x14ac:dyDescent="0.25"/>
    <row r="34" spans="1:2" x14ac:dyDescent="0.2">
      <c r="A34" s="22" t="s">
        <v>14</v>
      </c>
      <c r="B34" s="23"/>
    </row>
    <row r="35" spans="1:2" ht="38.25" x14ac:dyDescent="0.2">
      <c r="A35" s="24" t="s">
        <v>37</v>
      </c>
      <c r="B35" s="25">
        <f>SUM(B16:G18)-Y26</f>
        <v>351.81366699999995</v>
      </c>
    </row>
    <row r="36" spans="1:2" x14ac:dyDescent="0.2">
      <c r="A36" s="26" t="s">
        <v>15</v>
      </c>
      <c r="B36" s="27">
        <f>SUM(B19:G21,H22:M22,B23:G23,H24:M25,Y26)</f>
        <v>23.919699952990001</v>
      </c>
    </row>
    <row r="37" spans="1:2" ht="13.5" thickBot="1" x14ac:dyDescent="0.25">
      <c r="A37" s="28" t="s">
        <v>5</v>
      </c>
      <c r="B37" s="29">
        <f>SUM(B35:B36)</f>
        <v>375.73336695298997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ht="12.75" customHeight="1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 s="35">
        <v>131.904</v>
      </c>
      <c r="Z10" s="35">
        <v>2.7029999999999998E-2</v>
      </c>
      <c r="AA10" s="35">
        <v>0.113437</v>
      </c>
      <c r="AB10" s="35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 s="35">
        <v>5.3370199999999999</v>
      </c>
      <c r="Z11" s="35">
        <v>3.0000000000000001E-5</v>
      </c>
      <c r="AA11" s="35">
        <v>7.8399999999999997E-4</v>
      </c>
      <c r="AB11" s="35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 s="35">
        <v>1.5992900000000001</v>
      </c>
      <c r="Z12" s="35">
        <v>2.6999999999999999E-5</v>
      </c>
      <c r="AA12" s="35">
        <v>4.2367600000000003</v>
      </c>
      <c r="AB12" s="35">
        <v>2.7900000000000001E-2</v>
      </c>
      <c r="AC12" s="31">
        <v>6.3712600000000004</v>
      </c>
    </row>
    <row r="13" spans="1:29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 s="35">
        <v>38.615200000000002</v>
      </c>
      <c r="Z13" s="35">
        <v>4.3829999999999997E-3</v>
      </c>
      <c r="AA13" s="35">
        <v>12.441800000000001</v>
      </c>
      <c r="AB13" s="35">
        <v>2.1760000000000002</v>
      </c>
      <c r="AC13" s="31">
        <v>67.691599999999994</v>
      </c>
    </row>
    <row r="14" spans="1:29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 s="35">
        <v>0.105271</v>
      </c>
      <c r="Z14" s="35">
        <v>9.1699999999999995E-4</v>
      </c>
      <c r="AA14" s="35">
        <v>25.938600000000001</v>
      </c>
      <c r="AB14" s="35">
        <v>0.17199999999999999</v>
      </c>
      <c r="AC14" s="31">
        <v>27.692599999999999</v>
      </c>
    </row>
    <row r="15" spans="1:29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 s="35">
        <v>128.57499999999999</v>
      </c>
      <c r="Z15" s="35">
        <v>16.7912</v>
      </c>
      <c r="AA15" s="35">
        <v>13.492900000000001</v>
      </c>
      <c r="AB15" s="35">
        <v>5.0159700000000003</v>
      </c>
      <c r="AC15" s="31">
        <v>228.34399999999999</v>
      </c>
    </row>
    <row r="16" spans="1:29" x14ac:dyDescent="0.2">
      <c r="A16" s="30" t="s">
        <v>62</v>
      </c>
      <c r="B16">
        <v>15.427</v>
      </c>
      <c r="C16">
        <v>11.945</v>
      </c>
      <c r="AC16" s="31">
        <v>27.372</v>
      </c>
    </row>
    <row r="17" spans="1:29" x14ac:dyDescent="0.2">
      <c r="A17" s="30" t="s">
        <v>63</v>
      </c>
      <c r="B17">
        <v>57.342700000000001</v>
      </c>
      <c r="C17">
        <v>1.085</v>
      </c>
      <c r="D17">
        <v>0.61103600000000002</v>
      </c>
      <c r="E17">
        <v>9.0251099999999997</v>
      </c>
      <c r="F17">
        <v>0.62100100000000003</v>
      </c>
      <c r="G17">
        <v>141.89400000000001</v>
      </c>
      <c r="AC17" s="31">
        <v>210.57900000000001</v>
      </c>
    </row>
    <row r="18" spans="1:29" ht="15.75" customHeight="1" x14ac:dyDescent="0.2">
      <c r="A18" s="30" t="s">
        <v>64</v>
      </c>
      <c r="B18">
        <v>32.936900000000001</v>
      </c>
      <c r="C18">
        <v>29.930599999999998</v>
      </c>
      <c r="D18">
        <v>2.0934200000000001</v>
      </c>
      <c r="E18">
        <v>20.7286</v>
      </c>
      <c r="F18">
        <v>21.474699999999999</v>
      </c>
      <c r="G18">
        <v>18.634</v>
      </c>
      <c r="AC18" s="31">
        <v>125.798</v>
      </c>
    </row>
    <row r="19" spans="1:29" ht="15" customHeight="1" x14ac:dyDescent="0.2">
      <c r="A19" s="30" t="s">
        <v>65</v>
      </c>
      <c r="B19">
        <v>5.64E-3</v>
      </c>
      <c r="C19">
        <v>4.3600000000000002E-3</v>
      </c>
      <c r="AC19" s="31">
        <v>0.01</v>
      </c>
    </row>
    <row r="20" spans="1:29" ht="16.5" customHeight="1" x14ac:dyDescent="0.2">
      <c r="A20" s="30" t="s">
        <v>66</v>
      </c>
      <c r="B20">
        <v>0.657026</v>
      </c>
      <c r="C20">
        <v>1.24E-2</v>
      </c>
      <c r="D20">
        <v>7.0100099999999997E-3</v>
      </c>
      <c r="E20">
        <v>0.103001</v>
      </c>
      <c r="F20">
        <v>7.1199999999999996E-3</v>
      </c>
      <c r="G20">
        <v>1.62616</v>
      </c>
      <c r="AC20" s="31">
        <v>2.4127100000000001</v>
      </c>
    </row>
    <row r="21" spans="1:29" x14ac:dyDescent="0.2">
      <c r="A21" s="30" t="s">
        <v>67</v>
      </c>
      <c r="B21">
        <v>1.20076E-2</v>
      </c>
      <c r="C21">
        <v>1.0906300000000001E-2</v>
      </c>
      <c r="D21">
        <v>7.65031E-4</v>
      </c>
      <c r="E21">
        <v>7.5730399999999996E-3</v>
      </c>
      <c r="F21">
        <v>7.8532700000000007E-3</v>
      </c>
      <c r="G21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>
        <v>0.48799999999999999</v>
      </c>
      <c r="I24">
        <v>0.67100000000000004</v>
      </c>
      <c r="J24">
        <v>0.17199999999999999</v>
      </c>
      <c r="K24">
        <v>2.39</v>
      </c>
      <c r="AC24" s="31">
        <v>3.7210000000000001</v>
      </c>
    </row>
    <row r="25" spans="1:29" x14ac:dyDescent="0.2">
      <c r="A25" s="30" t="s">
        <v>71</v>
      </c>
      <c r="H25">
        <v>3.99999E-6</v>
      </c>
      <c r="I25">
        <v>1.81843E-3</v>
      </c>
      <c r="J25">
        <v>-1.4201E-4</v>
      </c>
      <c r="K25">
        <v>6.1182200000000004E-4</v>
      </c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 s="35">
        <v>5.2260299999999997</v>
      </c>
      <c r="I30" s="35">
        <v>7.9670500000000004</v>
      </c>
      <c r="J30" s="35">
        <v>2.9093200000000001</v>
      </c>
      <c r="K30" s="35">
        <v>24.417400000000001</v>
      </c>
      <c r="L30" s="35">
        <v>0.50500100000000003</v>
      </c>
      <c r="M30" s="35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2" x14ac:dyDescent="0.2">
      <c r="A33" s="41" t="s">
        <v>80</v>
      </c>
      <c r="B33" s="42"/>
    </row>
    <row r="34" spans="1:2" ht="25.5" x14ac:dyDescent="0.2">
      <c r="A34" s="37" t="s">
        <v>16</v>
      </c>
      <c r="B34" s="37">
        <f>SUM(Y10:Y15)</f>
        <v>306.13578099999995</v>
      </c>
    </row>
    <row r="35" spans="1:2" x14ac:dyDescent="0.2">
      <c r="A35" s="37" t="s">
        <v>10</v>
      </c>
      <c r="B35" s="37">
        <f>SUM(AA10:AA15)</f>
        <v>56.224280999999998</v>
      </c>
    </row>
    <row r="36" spans="1:2" x14ac:dyDescent="0.2">
      <c r="A36" s="37" t="s">
        <v>4</v>
      </c>
      <c r="B36" s="37">
        <f>SUM(Z10:Z15)</f>
        <v>16.823587</v>
      </c>
    </row>
    <row r="37" spans="1:2" x14ac:dyDescent="0.2">
      <c r="A37" s="37" t="s">
        <v>11</v>
      </c>
      <c r="B37" s="38">
        <f>SUM(AB10:AB15)</f>
        <v>49.950960000000002</v>
      </c>
    </row>
    <row r="38" spans="1:2" x14ac:dyDescent="0.2">
      <c r="A38" s="37" t="s">
        <v>17</v>
      </c>
      <c r="B38" s="39">
        <f>SUM(H30:M30)</f>
        <v>53.402001000000006</v>
      </c>
    </row>
    <row r="39" spans="1:2" ht="25.5" x14ac:dyDescent="0.2">
      <c r="A39" s="37" t="s">
        <v>18</v>
      </c>
      <c r="B39" s="40">
        <f>SUM(B34:B37)-B38</f>
        <v>375.73260799999997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topLeftCell="A3"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>
        <v>131.904</v>
      </c>
      <c r="Z10">
        <v>2.7029999999999998E-2</v>
      </c>
      <c r="AA10">
        <v>0.113437</v>
      </c>
      <c r="AB10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>
        <v>5.3370199999999999</v>
      </c>
      <c r="Z11">
        <v>3.0000000000000001E-5</v>
      </c>
      <c r="AA11">
        <v>7.8399999999999997E-4</v>
      </c>
      <c r="AB11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>
        <v>1.5992900000000001</v>
      </c>
      <c r="Z12">
        <v>2.6999999999999999E-5</v>
      </c>
      <c r="AA12">
        <v>4.2367600000000003</v>
      </c>
      <c r="AB12">
        <v>2.7900000000000001E-2</v>
      </c>
      <c r="AC12" s="31">
        <v>6.3712600000000004</v>
      </c>
    </row>
    <row r="13" spans="1:29" ht="14.25" customHeight="1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>
        <v>38.615200000000002</v>
      </c>
      <c r="Z13">
        <v>4.3829999999999997E-3</v>
      </c>
      <c r="AA13">
        <v>12.441800000000001</v>
      </c>
      <c r="AB13">
        <v>2.1760000000000002</v>
      </c>
      <c r="AC13" s="31">
        <v>67.691599999999994</v>
      </c>
    </row>
    <row r="14" spans="1:29" ht="12.75" customHeight="1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>
        <v>0.105271</v>
      </c>
      <c r="Z14">
        <v>9.1699999999999995E-4</v>
      </c>
      <c r="AA14">
        <v>25.938600000000001</v>
      </c>
      <c r="AB14">
        <v>0.17199999999999999</v>
      </c>
      <c r="AC14" s="31">
        <v>27.692599999999999</v>
      </c>
    </row>
    <row r="15" spans="1:29" ht="16.5" customHeight="1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>
        <v>128.57499999999999</v>
      </c>
      <c r="Z15">
        <v>16.7912</v>
      </c>
      <c r="AA15">
        <v>13.492900000000001</v>
      </c>
      <c r="AB15">
        <v>5.0159700000000003</v>
      </c>
      <c r="AC15" s="31">
        <v>228.34399999999999</v>
      </c>
    </row>
    <row r="16" spans="1:29" x14ac:dyDescent="0.2">
      <c r="A16" s="30" t="s">
        <v>62</v>
      </c>
      <c r="B16" s="35">
        <v>15.427</v>
      </c>
      <c r="C16" s="35">
        <v>11.945</v>
      </c>
      <c r="D16" s="35"/>
      <c r="E16" s="35"/>
      <c r="F16" s="35"/>
      <c r="G16" s="35"/>
      <c r="AC16" s="31">
        <v>27.372</v>
      </c>
    </row>
    <row r="17" spans="1:29" x14ac:dyDescent="0.2">
      <c r="A17" s="30" t="s">
        <v>63</v>
      </c>
      <c r="B17" s="35">
        <v>57.342700000000001</v>
      </c>
      <c r="C17" s="35">
        <v>1.085</v>
      </c>
      <c r="D17" s="35">
        <v>0.61103600000000002</v>
      </c>
      <c r="E17" s="35">
        <v>9.0251099999999997</v>
      </c>
      <c r="F17" s="35">
        <v>0.62100100000000003</v>
      </c>
      <c r="G17" s="35">
        <v>141.89400000000001</v>
      </c>
      <c r="AC17" s="31">
        <v>210.57900000000001</v>
      </c>
    </row>
    <row r="18" spans="1:29" x14ac:dyDescent="0.2">
      <c r="A18" s="30" t="s">
        <v>64</v>
      </c>
      <c r="B18" s="35">
        <v>32.936900000000001</v>
      </c>
      <c r="C18" s="35">
        <v>29.930599999999998</v>
      </c>
      <c r="D18" s="35">
        <v>2.0934200000000001</v>
      </c>
      <c r="E18" s="35">
        <v>20.7286</v>
      </c>
      <c r="F18" s="35">
        <v>21.474699999999999</v>
      </c>
      <c r="G18" s="35">
        <v>18.634</v>
      </c>
      <c r="AC18" s="31">
        <v>125.798</v>
      </c>
    </row>
    <row r="19" spans="1:29" x14ac:dyDescent="0.2">
      <c r="A19" s="30" t="s">
        <v>65</v>
      </c>
      <c r="B19" s="35">
        <v>5.64E-3</v>
      </c>
      <c r="C19" s="35">
        <v>4.3600000000000002E-3</v>
      </c>
      <c r="D19" s="35"/>
      <c r="E19" s="35"/>
      <c r="F19" s="35"/>
      <c r="G19" s="35"/>
      <c r="AC19" s="31">
        <v>0.01</v>
      </c>
    </row>
    <row r="20" spans="1:29" x14ac:dyDescent="0.2">
      <c r="A20" s="30" t="s">
        <v>66</v>
      </c>
      <c r="B20" s="35">
        <v>0.657026</v>
      </c>
      <c r="C20" s="35">
        <v>1.24E-2</v>
      </c>
      <c r="D20" s="35">
        <v>7.0100099999999997E-3</v>
      </c>
      <c r="E20" s="35">
        <v>0.103001</v>
      </c>
      <c r="F20" s="35">
        <v>7.1199999999999996E-3</v>
      </c>
      <c r="G20" s="35">
        <v>1.62616</v>
      </c>
      <c r="AC20" s="31">
        <v>2.4127100000000001</v>
      </c>
    </row>
    <row r="21" spans="1:29" x14ac:dyDescent="0.2">
      <c r="A21" s="30" t="s">
        <v>67</v>
      </c>
      <c r="B21" s="35">
        <v>1.20076E-2</v>
      </c>
      <c r="C21" s="35">
        <v>1.0906300000000001E-2</v>
      </c>
      <c r="D21" s="35">
        <v>7.65031E-4</v>
      </c>
      <c r="E21" s="35">
        <v>7.5730399999999996E-3</v>
      </c>
      <c r="F21" s="35">
        <v>7.8532700000000007E-3</v>
      </c>
      <c r="G21" s="35">
        <v>6.8124600000000002E-3</v>
      </c>
      <c r="AC21" s="31">
        <v>4.5917699999999999E-2</v>
      </c>
    </row>
    <row r="22" spans="1:29" x14ac:dyDescent="0.2">
      <c r="A22" s="30" t="s">
        <v>68</v>
      </c>
      <c r="H22" s="35">
        <v>1.2555400000000001</v>
      </c>
      <c r="I22" s="35">
        <v>-0.95599999999999996</v>
      </c>
      <c r="J22" s="35">
        <v>-2.7050000000000001E-2</v>
      </c>
      <c r="K22" s="35">
        <v>8.7099999999999997E-2</v>
      </c>
      <c r="L22" s="35">
        <v>1.6969999999999999E-2</v>
      </c>
      <c r="M22" s="35">
        <v>0.30980000000000002</v>
      </c>
      <c r="AC22" s="31">
        <v>0.68635999999999997</v>
      </c>
    </row>
    <row r="23" spans="1:29" x14ac:dyDescent="0.2">
      <c r="A23" s="30" t="s">
        <v>69</v>
      </c>
      <c r="B23" s="35">
        <v>1.7050000000000001</v>
      </c>
      <c r="C23" s="35">
        <v>0.17</v>
      </c>
      <c r="D23" s="35">
        <v>-0.106999</v>
      </c>
      <c r="E23" s="35">
        <v>-0.74499899999999997</v>
      </c>
      <c r="F23" s="35">
        <v>0.74100100000000002</v>
      </c>
      <c r="G23" s="35">
        <v>3.3420100000000001</v>
      </c>
      <c r="H23" s="35"/>
      <c r="I23" s="35"/>
      <c r="J23" s="35"/>
      <c r="K23" s="35"/>
      <c r="L23" s="35"/>
      <c r="M23" s="35"/>
      <c r="AC23" s="31">
        <v>5.1060100000000004</v>
      </c>
    </row>
    <row r="24" spans="1:29" x14ac:dyDescent="0.2">
      <c r="A24" s="30" t="s">
        <v>70</v>
      </c>
      <c r="H24" s="35">
        <v>0.48799999999999999</v>
      </c>
      <c r="I24" s="35">
        <v>0.67100000000000004</v>
      </c>
      <c r="J24" s="35">
        <v>0.17199999999999999</v>
      </c>
      <c r="K24" s="35">
        <v>2.39</v>
      </c>
      <c r="L24" s="35"/>
      <c r="M24" s="35"/>
      <c r="AC24" s="31">
        <v>3.7210000000000001</v>
      </c>
    </row>
    <row r="25" spans="1:29" x14ac:dyDescent="0.2">
      <c r="A25" s="30" t="s">
        <v>71</v>
      </c>
      <c r="H25" s="35">
        <v>3.99999E-6</v>
      </c>
      <c r="I25" s="35">
        <v>1.81843E-3</v>
      </c>
      <c r="J25" s="35">
        <v>-1.4201E-4</v>
      </c>
      <c r="K25" s="35">
        <v>6.1182200000000004E-4</v>
      </c>
      <c r="L25" s="35"/>
      <c r="M25" s="35"/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ht="18" customHeight="1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>
        <v>5.2260299999999997</v>
      </c>
      <c r="I30">
        <v>7.9670500000000004</v>
      </c>
      <c r="J30">
        <v>2.9093200000000001</v>
      </c>
      <c r="K30">
        <v>24.417400000000001</v>
      </c>
      <c r="L30">
        <v>0.50500100000000003</v>
      </c>
      <c r="M30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3" ht="38.25" x14ac:dyDescent="0.2">
      <c r="A33" s="45"/>
      <c r="B33" s="46" t="s">
        <v>7</v>
      </c>
      <c r="C33" s="47" t="s">
        <v>38</v>
      </c>
    </row>
    <row r="34" spans="1:3" x14ac:dyDescent="0.2">
      <c r="A34" s="36" t="str">
        <f>+A4</f>
        <v>a-AgrFood</v>
      </c>
      <c r="B34" s="40">
        <f>SUM(B16:B23,H22:H25)</f>
        <v>109.82981759999001</v>
      </c>
      <c r="C34" s="36">
        <f>+B34/B$40*100</f>
        <v>29.230786312819379</v>
      </c>
    </row>
    <row r="35" spans="1:3" x14ac:dyDescent="0.2">
      <c r="A35" s="36" t="str">
        <f t="shared" ref="A35:A39" si="0">+A5</f>
        <v>a-Energy</v>
      </c>
      <c r="B35" s="40">
        <f>SUM(C16:C23,I22:I25)</f>
        <v>42.875084729999998</v>
      </c>
      <c r="C35" s="36">
        <f t="shared" ref="C35:C40" si="1">+B35/B$40*100</f>
        <v>11.411039982340544</v>
      </c>
    </row>
    <row r="36" spans="1:3" x14ac:dyDescent="0.2">
      <c r="A36" s="36" t="str">
        <f t="shared" si="0"/>
        <v>a-Mach</v>
      </c>
      <c r="B36" s="40">
        <f>SUM(D16:D23,J22:J25)</f>
        <v>2.7500400310000002</v>
      </c>
      <c r="C36" s="36">
        <f t="shared" si="1"/>
        <v>0.73191264680628498</v>
      </c>
    </row>
    <row r="37" spans="1:3" x14ac:dyDescent="0.2">
      <c r="A37" s="36" t="str">
        <f t="shared" si="0"/>
        <v>a-OthrMfg</v>
      </c>
      <c r="B37" s="40">
        <f>SUM(E16:E23,K22:K25)</f>
        <v>31.596996861999997</v>
      </c>
      <c r="C37" s="36">
        <f t="shared" si="1"/>
        <v>8.4094199879653662</v>
      </c>
    </row>
    <row r="38" spans="1:3" x14ac:dyDescent="0.2">
      <c r="A38" s="36" t="str">
        <f t="shared" si="0"/>
        <v>a-Const</v>
      </c>
      <c r="B38" s="40">
        <f>SUM(F16:F23,L22:L25)</f>
        <v>22.868645269999998</v>
      </c>
      <c r="C38" s="36">
        <f t="shared" si="1"/>
        <v>6.0864025613304706</v>
      </c>
    </row>
    <row r="39" spans="1:3" x14ac:dyDescent="0.2">
      <c r="A39" s="36" t="str">
        <f t="shared" si="0"/>
        <v>a-OthrSer</v>
      </c>
      <c r="B39" s="40">
        <f>SUM(G16:G23,M22:M25)</f>
        <v>165.81278245999999</v>
      </c>
      <c r="C39" s="36">
        <f t="shared" si="1"/>
        <v>44.13043850873796</v>
      </c>
    </row>
    <row r="40" spans="1:3" x14ac:dyDescent="0.2">
      <c r="A40" s="36" t="s">
        <v>0</v>
      </c>
      <c r="B40" s="40">
        <f>SUM(B34:B39)</f>
        <v>375.73336695298997</v>
      </c>
      <c r="C40" s="36">
        <f t="shared" si="1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7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>
        <v>131.904</v>
      </c>
      <c r="Z10">
        <v>2.7029999999999998E-2</v>
      </c>
      <c r="AA10">
        <v>0.113437</v>
      </c>
      <c r="AB10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>
        <v>5.3370199999999999</v>
      </c>
      <c r="Z11">
        <v>3.0000000000000001E-5</v>
      </c>
      <c r="AA11">
        <v>7.8399999999999997E-4</v>
      </c>
      <c r="AB11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>
        <v>1.5992900000000001</v>
      </c>
      <c r="Z12">
        <v>2.6999999999999999E-5</v>
      </c>
      <c r="AA12">
        <v>4.2367600000000003</v>
      </c>
      <c r="AB12">
        <v>2.7900000000000001E-2</v>
      </c>
      <c r="AC12" s="31">
        <v>6.3712600000000004</v>
      </c>
    </row>
    <row r="13" spans="1:29" ht="21.75" customHeight="1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>
        <v>38.615200000000002</v>
      </c>
      <c r="Z13">
        <v>4.3829999999999997E-3</v>
      </c>
      <c r="AA13">
        <v>12.441800000000001</v>
      </c>
      <c r="AB13">
        <v>2.1760000000000002</v>
      </c>
      <c r="AC13" s="31">
        <v>67.691599999999994</v>
      </c>
    </row>
    <row r="14" spans="1:29" ht="18" customHeight="1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>
        <v>0.105271</v>
      </c>
      <c r="Z14">
        <v>9.1699999999999995E-4</v>
      </c>
      <c r="AA14">
        <v>25.938600000000001</v>
      </c>
      <c r="AB14">
        <v>0.17199999999999999</v>
      </c>
      <c r="AC14" s="31">
        <v>27.692599999999999</v>
      </c>
    </row>
    <row r="15" spans="1:29" ht="16.5" customHeight="1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>
        <v>128.57499999999999</v>
      </c>
      <c r="Z15">
        <v>16.7912</v>
      </c>
      <c r="AA15">
        <v>13.492900000000001</v>
      </c>
      <c r="AB15">
        <v>5.0159700000000003</v>
      </c>
      <c r="AC15" s="31">
        <v>228.34399999999999</v>
      </c>
    </row>
    <row r="16" spans="1:29" x14ac:dyDescent="0.2">
      <c r="A16" s="30" t="s">
        <v>62</v>
      </c>
      <c r="B16" s="35">
        <v>15.427</v>
      </c>
      <c r="C16" s="35">
        <v>11.945</v>
      </c>
      <c r="D16" s="35"/>
      <c r="E16" s="35"/>
      <c r="F16" s="35"/>
      <c r="G16" s="35"/>
      <c r="AC16" s="31">
        <v>27.372</v>
      </c>
    </row>
    <row r="17" spans="1:29" x14ac:dyDescent="0.2">
      <c r="A17" s="30" t="s">
        <v>63</v>
      </c>
      <c r="B17" s="35">
        <v>57.342700000000001</v>
      </c>
      <c r="C17" s="35">
        <v>1.085</v>
      </c>
      <c r="D17" s="35">
        <v>0.61103600000000002</v>
      </c>
      <c r="E17" s="35">
        <v>9.0251099999999997</v>
      </c>
      <c r="F17" s="35">
        <v>0.62100100000000003</v>
      </c>
      <c r="G17" s="35">
        <v>141.89400000000001</v>
      </c>
      <c r="AC17" s="31">
        <v>210.57900000000001</v>
      </c>
    </row>
    <row r="18" spans="1:29" x14ac:dyDescent="0.2">
      <c r="A18" s="30" t="s">
        <v>64</v>
      </c>
      <c r="B18" s="35">
        <v>32.936900000000001</v>
      </c>
      <c r="C18" s="35">
        <v>29.930599999999998</v>
      </c>
      <c r="D18" s="35">
        <v>2.0934200000000001</v>
      </c>
      <c r="E18" s="35">
        <v>20.7286</v>
      </c>
      <c r="F18" s="35">
        <v>21.474699999999999</v>
      </c>
      <c r="G18" s="35">
        <v>18.634</v>
      </c>
      <c r="AC18" s="31">
        <v>125.798</v>
      </c>
    </row>
    <row r="19" spans="1:29" x14ac:dyDescent="0.2">
      <c r="A19" s="30" t="s">
        <v>65</v>
      </c>
      <c r="B19" s="35">
        <v>5.64E-3</v>
      </c>
      <c r="C19" s="35">
        <v>4.3600000000000002E-3</v>
      </c>
      <c r="D19" s="35"/>
      <c r="E19" s="35"/>
      <c r="F19" s="35"/>
      <c r="G19" s="35"/>
      <c r="AC19" s="31">
        <v>0.01</v>
      </c>
    </row>
    <row r="20" spans="1:29" x14ac:dyDescent="0.2">
      <c r="A20" s="30" t="s">
        <v>66</v>
      </c>
      <c r="B20" s="35">
        <v>0.657026</v>
      </c>
      <c r="C20" s="35">
        <v>1.24E-2</v>
      </c>
      <c r="D20" s="35">
        <v>7.0100099999999997E-3</v>
      </c>
      <c r="E20" s="35">
        <v>0.103001</v>
      </c>
      <c r="F20" s="35">
        <v>7.1199999999999996E-3</v>
      </c>
      <c r="G20" s="35">
        <v>1.62616</v>
      </c>
      <c r="AC20" s="31">
        <v>2.4127100000000001</v>
      </c>
    </row>
    <row r="21" spans="1:29" x14ac:dyDescent="0.2">
      <c r="A21" s="30" t="s">
        <v>67</v>
      </c>
      <c r="B21" s="35">
        <v>1.20076E-2</v>
      </c>
      <c r="C21" s="35">
        <v>1.0906300000000001E-2</v>
      </c>
      <c r="D21" s="35">
        <v>7.65031E-4</v>
      </c>
      <c r="E21" s="35">
        <v>7.5730399999999996E-3</v>
      </c>
      <c r="F21" s="35">
        <v>7.8532700000000007E-3</v>
      </c>
      <c r="G21" s="35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>
        <v>0.48799999999999999</v>
      </c>
      <c r="I24">
        <v>0.67100000000000004</v>
      </c>
      <c r="J24">
        <v>0.17199999999999999</v>
      </c>
      <c r="K24">
        <v>2.39</v>
      </c>
      <c r="AC24" s="31">
        <v>3.7210000000000001</v>
      </c>
    </row>
    <row r="25" spans="1:29" x14ac:dyDescent="0.2">
      <c r="A25" s="30" t="s">
        <v>71</v>
      </c>
      <c r="H25">
        <v>3.99999E-6</v>
      </c>
      <c r="I25">
        <v>1.81843E-3</v>
      </c>
      <c r="J25">
        <v>-1.4201E-4</v>
      </c>
      <c r="K25">
        <v>6.1182200000000004E-4</v>
      </c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>
        <v>5.2260299999999997</v>
      </c>
      <c r="I30">
        <v>7.9670500000000004</v>
      </c>
      <c r="J30">
        <v>2.9093200000000001</v>
      </c>
      <c r="K30">
        <v>24.417400000000001</v>
      </c>
      <c r="L30">
        <v>0.50500100000000003</v>
      </c>
      <c r="M30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49">
        <v>137.77000000000001</v>
      </c>
      <c r="C31" s="49">
        <v>49.553800000000003</v>
      </c>
      <c r="D31" s="49">
        <v>3.3171400000000002</v>
      </c>
      <c r="E31" s="49">
        <v>40.796500000000002</v>
      </c>
      <c r="F31" s="49">
        <v>27.1707</v>
      </c>
      <c r="G31" s="49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7" x14ac:dyDescent="0.2">
      <c r="A33" s="50" t="s">
        <v>81</v>
      </c>
      <c r="B33" s="36"/>
      <c r="C33" s="36"/>
      <c r="D33" s="36"/>
      <c r="E33" s="36"/>
      <c r="F33" s="36"/>
      <c r="G33" s="36"/>
    </row>
    <row r="34" spans="1:7" x14ac:dyDescent="0.2">
      <c r="A34" s="36"/>
      <c r="B34" s="52" t="str">
        <f>+B3</f>
        <v>a-AgrFood</v>
      </c>
      <c r="C34" s="52" t="str">
        <f t="shared" ref="C34:G34" si="0">+C3</f>
        <v>a-Energy</v>
      </c>
      <c r="D34" s="52" t="str">
        <f t="shared" si="0"/>
        <v>a-Mach</v>
      </c>
      <c r="E34" s="52" t="str">
        <f t="shared" si="0"/>
        <v>a-OthrMfg</v>
      </c>
      <c r="F34" s="52" t="str">
        <f t="shared" si="0"/>
        <v>a-Const</v>
      </c>
      <c r="G34" s="52" t="str">
        <f t="shared" si="0"/>
        <v>a-OthrSer</v>
      </c>
    </row>
    <row r="35" spans="1:7" x14ac:dyDescent="0.2">
      <c r="A35" s="51" t="s">
        <v>1</v>
      </c>
      <c r="B35" s="48">
        <f>+(B16+B19)/B$31*100</f>
        <v>11.201742033824488</v>
      </c>
      <c r="C35" s="48">
        <f t="shared" ref="C35:G35" si="1">+(C16+C19)/C$31*100</f>
        <v>24.113912555646593</v>
      </c>
      <c r="D35" s="48">
        <f t="shared" si="1"/>
        <v>0</v>
      </c>
      <c r="E35" s="48">
        <f t="shared" si="1"/>
        <v>0</v>
      </c>
      <c r="F35" s="48">
        <f t="shared" si="1"/>
        <v>0</v>
      </c>
      <c r="G35" s="48">
        <f t="shared" si="1"/>
        <v>0</v>
      </c>
    </row>
    <row r="36" spans="1:7" x14ac:dyDescent="0.2">
      <c r="A36" s="51" t="s">
        <v>2</v>
      </c>
      <c r="B36" s="48">
        <f t="shared" ref="B36:G36" si="2">+(B17+B20)/B$31*100</f>
        <v>42.098951876315596</v>
      </c>
      <c r="C36" s="48">
        <f t="shared" si="2"/>
        <v>2.2145627580528635</v>
      </c>
      <c r="D36" s="48">
        <f t="shared" si="2"/>
        <v>18.631894041252401</v>
      </c>
      <c r="E36" s="48">
        <f t="shared" si="2"/>
        <v>22.374740480188251</v>
      </c>
      <c r="F36" s="48">
        <f t="shared" si="2"/>
        <v>2.3117586223395055</v>
      </c>
      <c r="G36" s="48">
        <f t="shared" si="2"/>
        <v>66.550197767751555</v>
      </c>
    </row>
    <row r="37" spans="1:7" x14ac:dyDescent="0.2">
      <c r="A37" s="51" t="s">
        <v>3</v>
      </c>
      <c r="B37" s="48">
        <f t="shared" ref="B37:G37" si="3">+(B18+B21)/B$31*100</f>
        <v>23.915879799666108</v>
      </c>
      <c r="C37" s="48">
        <f t="shared" si="3"/>
        <v>60.422220495703648</v>
      </c>
      <c r="D37" s="48">
        <f t="shared" si="3"/>
        <v>63.132247387809969</v>
      </c>
      <c r="E37" s="48">
        <f t="shared" si="3"/>
        <v>50.828313801429047</v>
      </c>
      <c r="F37" s="48">
        <f t="shared" si="3"/>
        <v>79.065144696308877</v>
      </c>
      <c r="G37" s="48">
        <f t="shared" si="3"/>
        <v>8.6437316943108726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>
        <v>131.904</v>
      </c>
      <c r="Z10">
        <v>2.7029999999999998E-2</v>
      </c>
      <c r="AA10">
        <v>0.113437</v>
      </c>
      <c r="AB10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>
        <v>5.3370199999999999</v>
      </c>
      <c r="Z11">
        <v>3.0000000000000001E-5</v>
      </c>
      <c r="AA11">
        <v>7.8399999999999997E-4</v>
      </c>
      <c r="AB11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>
        <v>1.5992900000000001</v>
      </c>
      <c r="Z12">
        <v>2.6999999999999999E-5</v>
      </c>
      <c r="AA12">
        <v>4.2367600000000003</v>
      </c>
      <c r="AB12">
        <v>2.7900000000000001E-2</v>
      </c>
      <c r="AC12" s="31">
        <v>6.3712600000000004</v>
      </c>
    </row>
    <row r="13" spans="1:29" ht="12.75" customHeight="1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>
        <v>38.615200000000002</v>
      </c>
      <c r="Z13">
        <v>4.3829999999999997E-3</v>
      </c>
      <c r="AA13">
        <v>12.441800000000001</v>
      </c>
      <c r="AB13">
        <v>2.1760000000000002</v>
      </c>
      <c r="AC13" s="31">
        <v>67.691599999999994</v>
      </c>
    </row>
    <row r="14" spans="1:29" ht="14.25" customHeight="1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>
        <v>0.105271</v>
      </c>
      <c r="Z14">
        <v>9.1699999999999995E-4</v>
      </c>
      <c r="AA14">
        <v>25.938600000000001</v>
      </c>
      <c r="AB14">
        <v>0.17199999999999999</v>
      </c>
      <c r="AC14" s="31">
        <v>27.692599999999999</v>
      </c>
    </row>
    <row r="15" spans="1:29" ht="16.5" customHeight="1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>
        <v>128.57499999999999</v>
      </c>
      <c r="Z15">
        <v>16.7912</v>
      </c>
      <c r="AA15">
        <v>13.492900000000001</v>
      </c>
      <c r="AB15">
        <v>5.0159700000000003</v>
      </c>
      <c r="AC15" s="31">
        <v>228.34399999999999</v>
      </c>
    </row>
    <row r="16" spans="1:29" x14ac:dyDescent="0.2">
      <c r="A16" s="30" t="s">
        <v>62</v>
      </c>
      <c r="B16" s="35">
        <v>15.427</v>
      </c>
      <c r="C16" s="35">
        <v>11.945</v>
      </c>
      <c r="D16" s="35"/>
      <c r="E16" s="35"/>
      <c r="F16" s="35"/>
      <c r="G16" s="35"/>
      <c r="AC16" s="31">
        <v>27.372</v>
      </c>
    </row>
    <row r="17" spans="1:29" x14ac:dyDescent="0.2">
      <c r="A17" s="30" t="s">
        <v>63</v>
      </c>
      <c r="B17" s="35">
        <v>57.342700000000001</v>
      </c>
      <c r="C17" s="35">
        <v>1.085</v>
      </c>
      <c r="D17" s="35">
        <v>0.61103600000000002</v>
      </c>
      <c r="E17" s="35">
        <v>9.0251099999999997</v>
      </c>
      <c r="F17" s="35">
        <v>0.62100100000000003</v>
      </c>
      <c r="G17" s="35">
        <v>141.89400000000001</v>
      </c>
      <c r="AC17" s="31">
        <v>210.57900000000001</v>
      </c>
    </row>
    <row r="18" spans="1:29" x14ac:dyDescent="0.2">
      <c r="A18" s="30" t="s">
        <v>64</v>
      </c>
      <c r="B18" s="35">
        <v>32.936900000000001</v>
      </c>
      <c r="C18" s="35">
        <v>29.930599999999998</v>
      </c>
      <c r="D18" s="35">
        <v>2.0934200000000001</v>
      </c>
      <c r="E18" s="35">
        <v>20.7286</v>
      </c>
      <c r="F18" s="35">
        <v>21.474699999999999</v>
      </c>
      <c r="G18" s="35">
        <v>18.634</v>
      </c>
      <c r="AC18" s="31">
        <v>125.798</v>
      </c>
    </row>
    <row r="19" spans="1:29" x14ac:dyDescent="0.2">
      <c r="A19" s="30" t="s">
        <v>65</v>
      </c>
      <c r="B19">
        <v>5.64E-3</v>
      </c>
      <c r="C19">
        <v>4.3600000000000002E-3</v>
      </c>
      <c r="AC19" s="31">
        <v>0.01</v>
      </c>
    </row>
    <row r="20" spans="1:29" x14ac:dyDescent="0.2">
      <c r="A20" s="30" t="s">
        <v>66</v>
      </c>
      <c r="B20">
        <v>0.657026</v>
      </c>
      <c r="C20">
        <v>1.24E-2</v>
      </c>
      <c r="D20">
        <v>7.0100099999999997E-3</v>
      </c>
      <c r="E20">
        <v>0.103001</v>
      </c>
      <c r="F20">
        <v>7.1199999999999996E-3</v>
      </c>
      <c r="G20">
        <v>1.62616</v>
      </c>
      <c r="AC20" s="31">
        <v>2.4127100000000001</v>
      </c>
    </row>
    <row r="21" spans="1:29" x14ac:dyDescent="0.2">
      <c r="A21" s="30" t="s">
        <v>67</v>
      </c>
      <c r="B21">
        <v>1.20076E-2</v>
      </c>
      <c r="C21">
        <v>1.0906300000000001E-2</v>
      </c>
      <c r="D21">
        <v>7.65031E-4</v>
      </c>
      <c r="E21">
        <v>7.5730399999999996E-3</v>
      </c>
      <c r="F21">
        <v>7.8532700000000007E-3</v>
      </c>
      <c r="G21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>
        <v>0.48799999999999999</v>
      </c>
      <c r="I24">
        <v>0.67100000000000004</v>
      </c>
      <c r="J24">
        <v>0.17199999999999999</v>
      </c>
      <c r="K24">
        <v>2.39</v>
      </c>
      <c r="AC24" s="31">
        <v>3.7210000000000001</v>
      </c>
    </row>
    <row r="25" spans="1:29" x14ac:dyDescent="0.2">
      <c r="A25" s="30" t="s">
        <v>71</v>
      </c>
      <c r="H25">
        <v>3.99999E-6</v>
      </c>
      <c r="I25">
        <v>1.81843E-3</v>
      </c>
      <c r="J25">
        <v>-1.4201E-4</v>
      </c>
      <c r="K25">
        <v>6.1182200000000004E-4</v>
      </c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ht="14.25" customHeight="1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>
        <v>5.2260299999999997</v>
      </c>
      <c r="I30">
        <v>7.9670500000000004</v>
      </c>
      <c r="J30">
        <v>2.9093200000000001</v>
      </c>
      <c r="K30">
        <v>24.417400000000001</v>
      </c>
      <c r="L30">
        <v>0.50500100000000003</v>
      </c>
      <c r="M30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4" x14ac:dyDescent="0.2">
      <c r="A33" s="36" t="s">
        <v>19</v>
      </c>
      <c r="B33" s="36"/>
      <c r="C33" s="36"/>
      <c r="D33" s="36"/>
    </row>
    <row r="34" spans="1:4" x14ac:dyDescent="0.2">
      <c r="A34" s="36"/>
      <c r="B34" s="36" t="s">
        <v>1</v>
      </c>
      <c r="C34" s="36" t="s">
        <v>2</v>
      </c>
      <c r="D34" s="36" t="s">
        <v>3</v>
      </c>
    </row>
    <row r="35" spans="1:4" ht="15" customHeight="1" x14ac:dyDescent="0.2">
      <c r="A35" s="36" t="str">
        <f>+A4</f>
        <v>a-AgrFood</v>
      </c>
      <c r="B35" s="36">
        <f>+B16/SUM($B16:$G16)*100</f>
        <v>56.360514394271519</v>
      </c>
      <c r="C35" s="36">
        <f>+B17/SUM($B17:$G17)*100</f>
        <v>27.230987735439545</v>
      </c>
      <c r="D35" s="36">
        <f>B18/SUM($B18:$G18)*100</f>
        <v>26.182325950239999</v>
      </c>
    </row>
    <row r="36" spans="1:4" x14ac:dyDescent="0.2">
      <c r="A36" s="36" t="str">
        <f t="shared" ref="A36:A40" si="0">+A5</f>
        <v>a-Energy</v>
      </c>
      <c r="B36" s="36">
        <f>+C16/SUM($B16:$G16)*100</f>
        <v>43.639485605728481</v>
      </c>
      <c r="C36" s="36">
        <f>+C17/SUM($B17:$G17)*100</f>
        <v>0.51524643403522863</v>
      </c>
      <c r="D36" s="36">
        <f>C18/SUM($B18:$G18)*100</f>
        <v>23.792546508209732</v>
      </c>
    </row>
    <row r="37" spans="1:4" x14ac:dyDescent="0.2">
      <c r="A37" s="36" t="str">
        <f t="shared" si="0"/>
        <v>a-Mach</v>
      </c>
      <c r="B37" s="36">
        <v>0</v>
      </c>
      <c r="C37" s="36">
        <f>+D17/SUM($B17:$G17)*100</f>
        <v>0.29016969591442393</v>
      </c>
      <c r="D37" s="36">
        <f>D18/SUM($B18:$G18)*100</f>
        <v>1.6641093967784282</v>
      </c>
    </row>
    <row r="38" spans="1:4" x14ac:dyDescent="0.2">
      <c r="A38" s="36" t="str">
        <f t="shared" si="0"/>
        <v>a-OthrMfg</v>
      </c>
      <c r="B38" s="36">
        <v>0</v>
      </c>
      <c r="C38" s="36">
        <f>+E17/SUM($B17:$G17)*100</f>
        <v>4.285857828825514</v>
      </c>
      <c r="D38" s="36">
        <f>E18/SUM($B18:$G18)*100</f>
        <v>16.477657632993537</v>
      </c>
    </row>
    <row r="39" spans="1:4" x14ac:dyDescent="0.2">
      <c r="A39" s="36" t="str">
        <f t="shared" si="0"/>
        <v>a-Const</v>
      </c>
      <c r="B39" s="36">
        <v>0</v>
      </c>
      <c r="C39" s="36">
        <f>+F17/SUM($B17:$G17)*100</f>
        <v>0.29490189012194568</v>
      </c>
      <c r="D39" s="36">
        <f>F18/SUM($B18:$G18)*100</f>
        <v>17.070750285655869</v>
      </c>
    </row>
    <row r="40" spans="1:4" x14ac:dyDescent="0.2">
      <c r="A40" s="36" t="str">
        <f t="shared" si="0"/>
        <v>a-OthrSer</v>
      </c>
      <c r="B40" s="36">
        <v>0</v>
      </c>
      <c r="C40" s="36">
        <f>+G17/SUM($B17:$G17)*100</f>
        <v>67.382836415663348</v>
      </c>
      <c r="D40" s="36">
        <f>G18/SUM($B18:$G18)*100</f>
        <v>14.812610226122436</v>
      </c>
    </row>
    <row r="41" spans="1:4" x14ac:dyDescent="0.2">
      <c r="A41" s="37" t="s">
        <v>0</v>
      </c>
      <c r="B41" s="48">
        <f t="shared" ref="B41" si="1">SUM(B35:B40)</f>
        <v>100</v>
      </c>
      <c r="C41" s="48">
        <f>SUM(C35:C40)</f>
        <v>100.00000000000001</v>
      </c>
      <c r="D41" s="48">
        <f t="shared" ref="D41" si="2">SUM(D35:D40)</f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 s="35">
        <v>6.7577800000000003</v>
      </c>
      <c r="C10" s="35">
        <v>2.6200000000000003E-4</v>
      </c>
      <c r="D10" s="35">
        <v>5.4590000000000003E-3</v>
      </c>
      <c r="E10" s="35">
        <v>1.0241199999999999</v>
      </c>
      <c r="F10" s="35">
        <v>1.993E-3</v>
      </c>
      <c r="G10" s="35">
        <v>2.7257699999999998</v>
      </c>
      <c r="Y10" s="35">
        <v>131.904</v>
      </c>
      <c r="Z10" s="35">
        <v>2.7029999999999998E-2</v>
      </c>
      <c r="AA10" s="35">
        <v>0.113437</v>
      </c>
      <c r="AB10" s="35">
        <v>2.1789900000000002</v>
      </c>
      <c r="AC10" s="31">
        <v>144.739</v>
      </c>
    </row>
    <row r="11" spans="1:29" x14ac:dyDescent="0.2">
      <c r="A11" s="30" t="s">
        <v>57</v>
      </c>
      <c r="B11" s="35">
        <v>5.5357000000000003E-2</v>
      </c>
      <c r="C11" s="35">
        <v>3.8543400000000001</v>
      </c>
      <c r="D11" s="35">
        <v>3.1166099999999999E-2</v>
      </c>
      <c r="E11" s="35">
        <v>1.46641</v>
      </c>
      <c r="F11" s="35">
        <v>8.4425E-2</v>
      </c>
      <c r="G11" s="35">
        <v>6.0280300000000002</v>
      </c>
      <c r="Y11" s="35">
        <v>5.3370199999999999</v>
      </c>
      <c r="Z11" s="35">
        <v>3.0000000000000001E-5</v>
      </c>
      <c r="AA11" s="35">
        <v>7.8399999999999997E-4</v>
      </c>
      <c r="AB11" s="35">
        <v>40.380099999999999</v>
      </c>
      <c r="AC11" s="31">
        <v>57.237699999999997</v>
      </c>
    </row>
    <row r="12" spans="1:29" x14ac:dyDescent="0.2">
      <c r="A12" s="30" t="s">
        <v>58</v>
      </c>
      <c r="B12" s="35">
        <v>2.9659999999999999E-2</v>
      </c>
      <c r="C12" s="35">
        <v>0.101037</v>
      </c>
      <c r="D12" s="35">
        <v>8.84128E-2</v>
      </c>
      <c r="E12" s="35">
        <v>0.165716</v>
      </c>
      <c r="F12" s="35">
        <v>4.9501999999999997E-2</v>
      </c>
      <c r="G12" s="35">
        <v>7.2958999999999996E-2</v>
      </c>
      <c r="Y12" s="35">
        <v>1.5992900000000001</v>
      </c>
      <c r="Z12" s="35">
        <v>2.6999999999999999E-5</v>
      </c>
      <c r="AA12" s="35">
        <v>4.2367600000000003</v>
      </c>
      <c r="AB12" s="35">
        <v>2.7900000000000001E-2</v>
      </c>
      <c r="AC12" s="31">
        <v>6.3712600000000004</v>
      </c>
    </row>
    <row r="13" spans="1:29" ht="15" customHeight="1" x14ac:dyDescent="0.2">
      <c r="A13" s="30" t="s">
        <v>59</v>
      </c>
      <c r="B13" s="35">
        <v>1.2472300000000001</v>
      </c>
      <c r="C13" s="35">
        <v>0.932647</v>
      </c>
      <c r="D13" s="35">
        <v>0.28021299999999999</v>
      </c>
      <c r="E13" s="35">
        <v>4.8698600000000001</v>
      </c>
      <c r="F13" s="35">
        <v>1.6838500000000001</v>
      </c>
      <c r="G13" s="35">
        <v>5.4404399999999997</v>
      </c>
      <c r="Y13" s="35">
        <v>38.615200000000002</v>
      </c>
      <c r="Z13" s="35">
        <v>4.3829999999999997E-3</v>
      </c>
      <c r="AA13" s="35">
        <v>12.441800000000001</v>
      </c>
      <c r="AB13" s="35">
        <v>2.1760000000000002</v>
      </c>
      <c r="AC13" s="31">
        <v>67.691599999999994</v>
      </c>
    </row>
    <row r="14" spans="1:29" ht="13.5" customHeight="1" x14ac:dyDescent="0.2">
      <c r="A14" s="30" t="s">
        <v>60</v>
      </c>
      <c r="B14" s="35">
        <v>4.6434000000000003E-2</v>
      </c>
      <c r="C14" s="35">
        <v>0.123976</v>
      </c>
      <c r="D14" s="35">
        <v>5.3600000000000002E-4</v>
      </c>
      <c r="E14" s="35">
        <v>5.5180000000000003E-3</v>
      </c>
      <c r="F14" s="35">
        <v>0.14347599999999999</v>
      </c>
      <c r="G14" s="35">
        <v>1.1559200000000001</v>
      </c>
      <c r="Y14" s="35">
        <v>0.105271</v>
      </c>
      <c r="Z14" s="35">
        <v>9.1699999999999995E-4</v>
      </c>
      <c r="AA14" s="35">
        <v>25.938600000000001</v>
      </c>
      <c r="AB14" s="35">
        <v>0.17199999999999999</v>
      </c>
      <c r="AC14" s="31">
        <v>27.692599999999999</v>
      </c>
    </row>
    <row r="15" spans="1:29" ht="14.25" customHeight="1" x14ac:dyDescent="0.2">
      <c r="A15" s="30" t="s">
        <v>61</v>
      </c>
      <c r="B15" s="35">
        <v>21.546900000000001</v>
      </c>
      <c r="C15" s="35">
        <v>1.38331</v>
      </c>
      <c r="D15" s="35">
        <v>0.30611500000000003</v>
      </c>
      <c r="E15" s="35">
        <v>4.1456600000000003</v>
      </c>
      <c r="F15" s="35">
        <v>2.3557800000000002</v>
      </c>
      <c r="G15" s="35">
        <v>34.731299999999997</v>
      </c>
      <c r="Y15" s="35">
        <v>128.57499999999999</v>
      </c>
      <c r="Z15" s="35">
        <v>16.7912</v>
      </c>
      <c r="AA15" s="35">
        <v>13.492900000000001</v>
      </c>
      <c r="AB15" s="35">
        <v>5.0159700000000003</v>
      </c>
      <c r="AC15" s="31">
        <v>228.34399999999999</v>
      </c>
    </row>
    <row r="16" spans="1:29" x14ac:dyDescent="0.2">
      <c r="A16" s="30" t="s">
        <v>62</v>
      </c>
      <c r="B16">
        <v>15.427</v>
      </c>
      <c r="C16">
        <v>11.945</v>
      </c>
      <c r="AC16" s="31">
        <v>27.372</v>
      </c>
    </row>
    <row r="17" spans="1:29" x14ac:dyDescent="0.2">
      <c r="A17" s="30" t="s">
        <v>63</v>
      </c>
      <c r="B17">
        <v>57.342700000000001</v>
      </c>
      <c r="C17">
        <v>1.085</v>
      </c>
      <c r="D17">
        <v>0.61103600000000002</v>
      </c>
      <c r="E17">
        <v>9.0251099999999997</v>
      </c>
      <c r="F17">
        <v>0.62100100000000003</v>
      </c>
      <c r="G17">
        <v>141.89400000000001</v>
      </c>
      <c r="AC17" s="31">
        <v>210.57900000000001</v>
      </c>
    </row>
    <row r="18" spans="1:29" x14ac:dyDescent="0.2">
      <c r="A18" s="30" t="s">
        <v>64</v>
      </c>
      <c r="B18">
        <v>32.936900000000001</v>
      </c>
      <c r="C18">
        <v>29.930599999999998</v>
      </c>
      <c r="D18">
        <v>2.0934200000000001</v>
      </c>
      <c r="E18">
        <v>20.7286</v>
      </c>
      <c r="F18">
        <v>21.474699999999999</v>
      </c>
      <c r="G18">
        <v>18.634</v>
      </c>
      <c r="AC18" s="31">
        <v>125.798</v>
      </c>
    </row>
    <row r="19" spans="1:29" x14ac:dyDescent="0.2">
      <c r="A19" s="30" t="s">
        <v>65</v>
      </c>
      <c r="B19">
        <v>5.64E-3</v>
      </c>
      <c r="C19">
        <v>4.3600000000000002E-3</v>
      </c>
      <c r="AC19" s="31">
        <v>0.01</v>
      </c>
    </row>
    <row r="20" spans="1:29" x14ac:dyDescent="0.2">
      <c r="A20" s="30" t="s">
        <v>66</v>
      </c>
      <c r="B20">
        <v>0.657026</v>
      </c>
      <c r="C20">
        <v>1.24E-2</v>
      </c>
      <c r="D20">
        <v>7.0100099999999997E-3</v>
      </c>
      <c r="E20">
        <v>0.103001</v>
      </c>
      <c r="F20">
        <v>7.1199999999999996E-3</v>
      </c>
      <c r="G20">
        <v>1.62616</v>
      </c>
      <c r="AC20" s="31">
        <v>2.4127100000000001</v>
      </c>
    </row>
    <row r="21" spans="1:29" x14ac:dyDescent="0.2">
      <c r="A21" s="30" t="s">
        <v>67</v>
      </c>
      <c r="B21">
        <v>1.20076E-2</v>
      </c>
      <c r="C21">
        <v>1.0906300000000001E-2</v>
      </c>
      <c r="D21">
        <v>7.65031E-4</v>
      </c>
      <c r="E21">
        <v>7.5730399999999996E-3</v>
      </c>
      <c r="F21">
        <v>7.8532700000000007E-3</v>
      </c>
      <c r="G21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>
        <v>0.48799999999999999</v>
      </c>
      <c r="I24">
        <v>0.67100000000000004</v>
      </c>
      <c r="J24">
        <v>0.17199999999999999</v>
      </c>
      <c r="K24">
        <v>2.39</v>
      </c>
      <c r="AC24" s="31">
        <v>3.7210000000000001</v>
      </c>
    </row>
    <row r="25" spans="1:29" x14ac:dyDescent="0.2">
      <c r="A25" s="30" t="s">
        <v>71</v>
      </c>
      <c r="H25">
        <v>3.99999E-6</v>
      </c>
      <c r="I25">
        <v>1.81843E-3</v>
      </c>
      <c r="J25">
        <v>-1.4201E-4</v>
      </c>
      <c r="K25">
        <v>6.1182200000000004E-4</v>
      </c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>
        <v>5.2260299999999997</v>
      </c>
      <c r="I30">
        <v>7.9670500000000004</v>
      </c>
      <c r="J30">
        <v>2.9093200000000001</v>
      </c>
      <c r="K30">
        <v>24.417400000000001</v>
      </c>
      <c r="L30">
        <v>0.50500100000000003</v>
      </c>
      <c r="M30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5" x14ac:dyDescent="0.2">
      <c r="A33" s="36"/>
      <c r="B33" s="50" t="s">
        <v>23</v>
      </c>
      <c r="C33" s="50" t="s">
        <v>8</v>
      </c>
      <c r="D33" s="36" t="s">
        <v>9</v>
      </c>
      <c r="E33" s="36" t="s">
        <v>10</v>
      </c>
    </row>
    <row r="34" spans="1:5" x14ac:dyDescent="0.2">
      <c r="A34" s="36" t="str">
        <f>+A10</f>
        <v>c-AgrFood</v>
      </c>
      <c r="B34" s="50">
        <f>+SUM(B10:G10)/SUM(B$10:G$15)*100</f>
        <v>10.21490601232259</v>
      </c>
      <c r="C34" s="50">
        <f>+Y10/SUM(Y$10:Y$15)*100</f>
        <v>43.086763516872281</v>
      </c>
      <c r="D34" s="50">
        <f t="shared" ref="D34:E39" si="0">+Z10/SUM(Z$10:Z$15)*100</f>
        <v>0.1606672821913662</v>
      </c>
      <c r="E34" s="50">
        <f t="shared" si="0"/>
        <v>0.20175802692790329</v>
      </c>
    </row>
    <row r="35" spans="1:5" x14ac:dyDescent="0.2">
      <c r="A35" s="36" t="str">
        <f t="shared" ref="A35:A39" si="1">+A11</f>
        <v>c-Energy</v>
      </c>
      <c r="B35" s="50">
        <f t="shared" ref="B35:B39" si="2">+SUM(B11:G11)/SUM(B$10:G$15)*100</f>
        <v>11.190550894671226</v>
      </c>
      <c r="C35" s="50">
        <f t="shared" ref="C35:C39" si="3">+Y11/SUM(Y$10:Y$15)*100</f>
        <v>1.7433506082061023</v>
      </c>
      <c r="D35" s="50">
        <f t="shared" si="0"/>
        <v>1.7832106791494586E-4</v>
      </c>
      <c r="E35" s="50">
        <f t="shared" si="0"/>
        <v>1.3944153416563922E-3</v>
      </c>
    </row>
    <row r="36" spans="1:5" x14ac:dyDescent="0.2">
      <c r="A36" s="36" t="str">
        <f t="shared" si="1"/>
        <v>c-Mach</v>
      </c>
      <c r="B36" s="50">
        <f t="shared" si="2"/>
        <v>0.4927910367602254</v>
      </c>
      <c r="C36" s="50">
        <f t="shared" si="3"/>
        <v>0.52241198162981162</v>
      </c>
      <c r="D36" s="50">
        <f t="shared" si="0"/>
        <v>1.6048896112345125E-4</v>
      </c>
      <c r="E36" s="50">
        <f t="shared" si="0"/>
        <v>7.5354631924950715</v>
      </c>
    </row>
    <row r="37" spans="1:5" x14ac:dyDescent="0.2">
      <c r="A37" s="36" t="str">
        <f t="shared" si="1"/>
        <v>c-OthrMfg</v>
      </c>
      <c r="B37" s="50">
        <f t="shared" si="2"/>
        <v>14.041208868792014</v>
      </c>
      <c r="C37" s="50">
        <f t="shared" si="3"/>
        <v>12.613749321906283</v>
      </c>
      <c r="D37" s="50">
        <f t="shared" si="0"/>
        <v>2.6052708022373583E-2</v>
      </c>
      <c r="E37" s="50">
        <f t="shared" si="0"/>
        <v>22.128873466607782</v>
      </c>
    </row>
    <row r="38" spans="1:5" ht="14.25" customHeight="1" x14ac:dyDescent="0.2">
      <c r="A38" s="36" t="str">
        <f t="shared" si="1"/>
        <v>c-Const</v>
      </c>
      <c r="B38" s="50">
        <f t="shared" si="2"/>
        <v>1.4336871756035172</v>
      </c>
      <c r="C38" s="50">
        <f t="shared" si="3"/>
        <v>3.438702906799386E-2</v>
      </c>
      <c r="D38" s="50">
        <f t="shared" si="0"/>
        <v>5.4506806426001773E-3</v>
      </c>
      <c r="E38" s="50">
        <f t="shared" si="0"/>
        <v>46.134160435061858</v>
      </c>
    </row>
    <row r="39" spans="1:5" x14ac:dyDescent="0.2">
      <c r="A39" s="36" t="str">
        <f t="shared" si="1"/>
        <v>c-OthrSer</v>
      </c>
      <c r="B39" s="50">
        <f t="shared" si="2"/>
        <v>62.626856011850428</v>
      </c>
      <c r="C39" s="50">
        <f t="shared" si="3"/>
        <v>41.999337542317541</v>
      </c>
      <c r="D39" s="50">
        <f t="shared" si="0"/>
        <v>99.807490519114623</v>
      </c>
      <c r="E39" s="50">
        <f t="shared" si="0"/>
        <v>23.998350463565735</v>
      </c>
    </row>
    <row r="40" spans="1:5" x14ac:dyDescent="0.2">
      <c r="A40" s="51" t="s">
        <v>0</v>
      </c>
      <c r="B40" s="48">
        <f>SUM(B34:B39)</f>
        <v>100</v>
      </c>
      <c r="C40" s="48">
        <f t="shared" ref="C40:E40" si="4">SUM(C34:C39)</f>
        <v>100</v>
      </c>
      <c r="D40" s="48">
        <f t="shared" si="4"/>
        <v>100</v>
      </c>
      <c r="E40" s="48">
        <f t="shared" si="4"/>
        <v>100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>
        <v>131.904</v>
      </c>
      <c r="Z10">
        <v>2.7029999999999998E-2</v>
      </c>
      <c r="AA10">
        <v>0.113437</v>
      </c>
      <c r="AB10" s="35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>
        <v>5.3370199999999999</v>
      </c>
      <c r="Z11">
        <v>3.0000000000000001E-5</v>
      </c>
      <c r="AA11">
        <v>7.8399999999999997E-4</v>
      </c>
      <c r="AB11" s="35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>
        <v>1.5992900000000001</v>
      </c>
      <c r="Z12">
        <v>2.6999999999999999E-5</v>
      </c>
      <c r="AA12">
        <v>4.2367600000000003</v>
      </c>
      <c r="AB12" s="35">
        <v>2.7900000000000001E-2</v>
      </c>
      <c r="AC12" s="31">
        <v>6.3712600000000004</v>
      </c>
    </row>
    <row r="13" spans="1:29" ht="15" customHeight="1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>
        <v>38.615200000000002</v>
      </c>
      <c r="Z13">
        <v>4.3829999999999997E-3</v>
      </c>
      <c r="AA13">
        <v>12.441800000000001</v>
      </c>
      <c r="AB13" s="35">
        <v>2.1760000000000002</v>
      </c>
      <c r="AC13" s="31">
        <v>67.691599999999994</v>
      </c>
    </row>
    <row r="14" spans="1:29" ht="13.5" customHeight="1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>
        <v>0.105271</v>
      </c>
      <c r="Z14">
        <v>9.1699999999999995E-4</v>
      </c>
      <c r="AA14">
        <v>25.938600000000001</v>
      </c>
      <c r="AB14" s="35">
        <v>0.17199999999999999</v>
      </c>
      <c r="AC14" s="31">
        <v>27.692599999999999</v>
      </c>
    </row>
    <row r="15" spans="1:29" ht="16.5" customHeight="1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>
        <v>128.57499999999999</v>
      </c>
      <c r="Z15">
        <v>16.7912</v>
      </c>
      <c r="AA15">
        <v>13.492900000000001</v>
      </c>
      <c r="AB15" s="35">
        <v>5.0159700000000003</v>
      </c>
      <c r="AC15" s="31">
        <v>228.34399999999999</v>
      </c>
    </row>
    <row r="16" spans="1:29" x14ac:dyDescent="0.2">
      <c r="A16" s="30" t="s">
        <v>62</v>
      </c>
      <c r="B16">
        <v>15.427</v>
      </c>
      <c r="C16">
        <v>11.945</v>
      </c>
      <c r="AC16" s="31">
        <v>27.372</v>
      </c>
    </row>
    <row r="17" spans="1:29" x14ac:dyDescent="0.2">
      <c r="A17" s="30" t="s">
        <v>63</v>
      </c>
      <c r="B17">
        <v>57.342700000000001</v>
      </c>
      <c r="C17">
        <v>1.085</v>
      </c>
      <c r="D17">
        <v>0.61103600000000002</v>
      </c>
      <c r="E17">
        <v>9.0251099999999997</v>
      </c>
      <c r="F17">
        <v>0.62100100000000003</v>
      </c>
      <c r="G17">
        <v>141.89400000000001</v>
      </c>
      <c r="AC17" s="31">
        <v>210.57900000000001</v>
      </c>
    </row>
    <row r="18" spans="1:29" x14ac:dyDescent="0.2">
      <c r="A18" s="30" t="s">
        <v>64</v>
      </c>
      <c r="B18">
        <v>32.936900000000001</v>
      </c>
      <c r="C18">
        <v>29.930599999999998</v>
      </c>
      <c r="D18">
        <v>2.0934200000000001</v>
      </c>
      <c r="E18">
        <v>20.7286</v>
      </c>
      <c r="F18">
        <v>21.474699999999999</v>
      </c>
      <c r="G18">
        <v>18.634</v>
      </c>
      <c r="AC18" s="31">
        <v>125.798</v>
      </c>
    </row>
    <row r="19" spans="1:29" x14ac:dyDescent="0.2">
      <c r="A19" s="30" t="s">
        <v>65</v>
      </c>
      <c r="B19">
        <v>5.64E-3</v>
      </c>
      <c r="C19">
        <v>4.3600000000000002E-3</v>
      </c>
      <c r="AC19" s="31">
        <v>0.01</v>
      </c>
    </row>
    <row r="20" spans="1:29" x14ac:dyDescent="0.2">
      <c r="A20" s="30" t="s">
        <v>66</v>
      </c>
      <c r="B20">
        <v>0.657026</v>
      </c>
      <c r="C20">
        <v>1.24E-2</v>
      </c>
      <c r="D20">
        <v>7.0100099999999997E-3</v>
      </c>
      <c r="E20">
        <v>0.103001</v>
      </c>
      <c r="F20">
        <v>7.1199999999999996E-3</v>
      </c>
      <c r="G20">
        <v>1.62616</v>
      </c>
      <c r="AC20" s="31">
        <v>2.4127100000000001</v>
      </c>
    </row>
    <row r="21" spans="1:29" x14ac:dyDescent="0.2">
      <c r="A21" s="30" t="s">
        <v>67</v>
      </c>
      <c r="B21">
        <v>1.20076E-2</v>
      </c>
      <c r="C21">
        <v>1.0906300000000001E-2</v>
      </c>
      <c r="D21">
        <v>7.65031E-4</v>
      </c>
      <c r="E21">
        <v>7.5730399999999996E-3</v>
      </c>
      <c r="F21">
        <v>7.8532700000000007E-3</v>
      </c>
      <c r="G21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>
        <v>0.48799999999999999</v>
      </c>
      <c r="I24">
        <v>0.67100000000000004</v>
      </c>
      <c r="J24">
        <v>0.17199999999999999</v>
      </c>
      <c r="K24">
        <v>2.39</v>
      </c>
      <c r="AC24" s="31">
        <v>3.7210000000000001</v>
      </c>
    </row>
    <row r="25" spans="1:29" x14ac:dyDescent="0.2">
      <c r="A25" s="30" t="s">
        <v>71</v>
      </c>
      <c r="H25">
        <v>3.99999E-6</v>
      </c>
      <c r="I25">
        <v>1.81843E-3</v>
      </c>
      <c r="J25">
        <v>-1.4201E-4</v>
      </c>
      <c r="K25">
        <v>6.1182200000000004E-4</v>
      </c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ht="15.75" customHeight="1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 s="35">
        <v>5.2260299999999997</v>
      </c>
      <c r="I30" s="35">
        <v>7.9670500000000004</v>
      </c>
      <c r="J30" s="35">
        <v>2.9093200000000001</v>
      </c>
      <c r="K30" s="35">
        <v>24.417400000000001</v>
      </c>
      <c r="L30" s="35">
        <v>0.50500100000000003</v>
      </c>
      <c r="M30" s="35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33">
        <v>137.77000000000001</v>
      </c>
      <c r="C31" s="33">
        <v>49.553800000000003</v>
      </c>
      <c r="D31" s="33">
        <v>3.3171400000000002</v>
      </c>
      <c r="E31" s="33">
        <v>40.796500000000002</v>
      </c>
      <c r="F31" s="33">
        <v>27.1707</v>
      </c>
      <c r="G31" s="33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3" x14ac:dyDescent="0.2">
      <c r="A33" s="36" t="s">
        <v>20</v>
      </c>
      <c r="B33" s="51" t="s">
        <v>17</v>
      </c>
      <c r="C33" s="50" t="s">
        <v>11</v>
      </c>
    </row>
    <row r="34" spans="1:3" x14ac:dyDescent="0.2">
      <c r="A34" s="36" t="str">
        <f>+A10</f>
        <v>c-AgrFood</v>
      </c>
      <c r="B34" s="48">
        <f>+H30/SUM($H30:$M30)*100</f>
        <v>9.7862063258640806</v>
      </c>
      <c r="C34" s="36">
        <f>+AB10/SUM(AB$10:AB$15)*100</f>
        <v>4.3622585031398797</v>
      </c>
    </row>
    <row r="35" spans="1:3" x14ac:dyDescent="0.2">
      <c r="A35" s="36" t="str">
        <f t="shared" ref="A35:A39" si="0">+A11</f>
        <v>c-Energy</v>
      </c>
      <c r="B35" s="48">
        <f>+I30/SUM($H30:$M30)*100</f>
        <v>14.919010244578661</v>
      </c>
      <c r="C35" s="36">
        <f t="shared" ref="C35:C39" si="1">+AB11/SUM(AB$10:AB$15)*100</f>
        <v>80.83948736921171</v>
      </c>
    </row>
    <row r="36" spans="1:3" x14ac:dyDescent="0.2">
      <c r="A36" s="36" t="str">
        <f t="shared" si="0"/>
        <v>c-Mach</v>
      </c>
      <c r="B36" s="48">
        <f>+J30/SUM($H30:$M30)*100</f>
        <v>5.4479606485157737</v>
      </c>
      <c r="C36" s="36">
        <f t="shared" si="1"/>
        <v>5.5854782370549035E-2</v>
      </c>
    </row>
    <row r="37" spans="1:3" x14ac:dyDescent="0.2">
      <c r="A37" s="36" t="str">
        <f t="shared" si="0"/>
        <v>c-OthrMfg</v>
      </c>
      <c r="B37" s="48">
        <f>+K30/SUM($H30:$M30)*100</f>
        <v>45.723754808363829</v>
      </c>
      <c r="C37" s="36">
        <f t="shared" si="1"/>
        <v>4.3562726321976593</v>
      </c>
    </row>
    <row r="38" spans="1:3" x14ac:dyDescent="0.2">
      <c r="A38" s="36" t="str">
        <f t="shared" si="0"/>
        <v>c-Const</v>
      </c>
      <c r="B38" s="48">
        <f>+L30/SUM($H30:$M30)*100</f>
        <v>0.94565932089323756</v>
      </c>
      <c r="C38" s="36">
        <f t="shared" si="1"/>
        <v>0.34433772644209437</v>
      </c>
    </row>
    <row r="39" spans="1:3" x14ac:dyDescent="0.2">
      <c r="A39" s="36" t="str">
        <f t="shared" si="0"/>
        <v>c-OthrSer</v>
      </c>
      <c r="B39" s="48">
        <f>+M30/SUM($H30:$M30)*100</f>
        <v>23.177408651784415</v>
      </c>
      <c r="C39" s="36">
        <f t="shared" si="1"/>
        <v>10.041788986638094</v>
      </c>
    </row>
    <row r="40" spans="1:3" x14ac:dyDescent="0.2">
      <c r="A40" s="36" t="s">
        <v>0</v>
      </c>
      <c r="B40" s="48">
        <f>SUM(B34:B39)</f>
        <v>100</v>
      </c>
      <c r="C40" s="48">
        <f>SUM(C34:C39)</f>
        <v>99.999999999999986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I12" sqref="I12"/>
    </sheetView>
  </sheetViews>
  <sheetFormatPr defaultRowHeight="12.75" x14ac:dyDescent="0.2"/>
  <cols>
    <col min="1" max="1" width="12.28515625" customWidth="1"/>
    <col min="10" max="10" width="10.5703125" customWidth="1"/>
    <col min="11" max="11" width="10" customWidth="1"/>
    <col min="12" max="12" width="13.85546875" customWidth="1"/>
    <col min="13" max="13" width="13.28515625" customWidth="1"/>
    <col min="14" max="14" width="11.5703125" customWidth="1"/>
    <col min="15" max="15" width="11.42578125" customWidth="1"/>
    <col min="16" max="16" width="12.42578125" customWidth="1"/>
    <col min="17" max="17" width="10" customWidth="1"/>
    <col min="18" max="18" width="10.7109375" customWidth="1"/>
    <col min="19" max="19" width="10.28515625" customWidth="1"/>
    <col min="20" max="20" width="12.42578125" customWidth="1"/>
  </cols>
  <sheetData>
    <row r="1" spans="1:29" ht="18" x14ac:dyDescent="0.35">
      <c r="A1" s="19" t="s">
        <v>82</v>
      </c>
      <c r="B1" s="20" t="s">
        <v>77</v>
      </c>
      <c r="C1" s="20"/>
      <c r="D1" s="20"/>
      <c r="E1" s="20" t="s">
        <v>78</v>
      </c>
      <c r="F1" s="20"/>
      <c r="G1" s="20" t="s">
        <v>79</v>
      </c>
      <c r="H1" s="20"/>
      <c r="I1" s="20"/>
      <c r="J1" s="11"/>
      <c r="K1" s="11"/>
      <c r="L1" s="1"/>
    </row>
    <row r="2" spans="1:29" ht="12.75" customHeight="1" x14ac:dyDescent="0.2">
      <c r="A2" s="18"/>
      <c r="B2" s="66" t="s">
        <v>30</v>
      </c>
      <c r="C2" s="67"/>
      <c r="D2" s="67"/>
      <c r="E2" s="67"/>
      <c r="F2" s="67"/>
      <c r="G2" s="67"/>
      <c r="H2" s="66" t="s">
        <v>31</v>
      </c>
      <c r="I2" s="66"/>
      <c r="J2" s="66"/>
      <c r="K2" s="66"/>
      <c r="L2" s="66"/>
      <c r="M2" s="66"/>
      <c r="N2" s="66" t="s">
        <v>32</v>
      </c>
      <c r="O2" s="66"/>
      <c r="P2" s="66"/>
      <c r="Q2" s="66" t="s">
        <v>74</v>
      </c>
      <c r="R2" s="66"/>
      <c r="S2" s="66"/>
      <c r="T2" s="18" t="s">
        <v>33</v>
      </c>
      <c r="U2" s="9" t="s">
        <v>75</v>
      </c>
      <c r="V2" s="9" t="s">
        <v>12</v>
      </c>
      <c r="W2" s="9" t="s">
        <v>13</v>
      </c>
      <c r="X2" s="9" t="s">
        <v>76</v>
      </c>
      <c r="Y2" s="9" t="s">
        <v>8</v>
      </c>
      <c r="Z2" s="9" t="s">
        <v>4</v>
      </c>
      <c r="AA2" s="9" t="s">
        <v>73</v>
      </c>
      <c r="AB2" s="9" t="s">
        <v>36</v>
      </c>
      <c r="AC2" s="9" t="s">
        <v>0</v>
      </c>
    </row>
    <row r="3" spans="1:29" ht="33.75" customHeight="1" x14ac:dyDescent="0.2">
      <c r="A3" s="30"/>
      <c r="B3" t="s">
        <v>50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  <c r="H3" t="s">
        <v>56</v>
      </c>
      <c r="I3" t="s">
        <v>57</v>
      </c>
      <c r="J3" t="s">
        <v>58</v>
      </c>
      <c r="K3" t="s">
        <v>59</v>
      </c>
      <c r="L3" t="s">
        <v>60</v>
      </c>
      <c r="M3" t="s">
        <v>61</v>
      </c>
      <c r="N3" t="s">
        <v>62</v>
      </c>
      <c r="O3" t="s">
        <v>63</v>
      </c>
      <c r="P3" t="s">
        <v>64</v>
      </c>
      <c r="Q3" t="s">
        <v>65</v>
      </c>
      <c r="R3" t="s">
        <v>66</v>
      </c>
      <c r="S3" t="s">
        <v>67</v>
      </c>
      <c r="T3" t="s">
        <v>68</v>
      </c>
      <c r="U3" t="s">
        <v>69</v>
      </c>
      <c r="V3" t="s">
        <v>70</v>
      </c>
      <c r="W3" t="s">
        <v>71</v>
      </c>
      <c r="X3" t="s">
        <v>34</v>
      </c>
      <c r="Y3" t="s">
        <v>35</v>
      </c>
      <c r="Z3" t="s">
        <v>72</v>
      </c>
      <c r="AA3" t="s">
        <v>73</v>
      </c>
      <c r="AB3" t="s">
        <v>36</v>
      </c>
      <c r="AC3" s="31" t="s">
        <v>41</v>
      </c>
    </row>
    <row r="4" spans="1:29" x14ac:dyDescent="0.2">
      <c r="A4" s="30" t="s">
        <v>50</v>
      </c>
      <c r="H4">
        <v>137.77000000000001</v>
      </c>
      <c r="AC4" s="31">
        <v>137.77000000000001</v>
      </c>
    </row>
    <row r="5" spans="1:29" ht="12.75" customHeight="1" x14ac:dyDescent="0.2">
      <c r="A5" s="30" t="s">
        <v>51</v>
      </c>
      <c r="I5">
        <v>49.553800000000003</v>
      </c>
      <c r="AC5" s="31">
        <v>49.553800000000003</v>
      </c>
    </row>
    <row r="6" spans="1:29" x14ac:dyDescent="0.2">
      <c r="A6" s="30" t="s">
        <v>52</v>
      </c>
      <c r="J6">
        <v>3.3171400000000002</v>
      </c>
      <c r="AC6" s="31">
        <v>3.3171400000000002</v>
      </c>
    </row>
    <row r="7" spans="1:29" x14ac:dyDescent="0.2">
      <c r="A7" s="30" t="s">
        <v>53</v>
      </c>
      <c r="K7">
        <v>40.796500000000002</v>
      </c>
      <c r="AC7" s="31">
        <v>40.796500000000002</v>
      </c>
    </row>
    <row r="8" spans="1:29" x14ac:dyDescent="0.2">
      <c r="A8" s="30" t="s">
        <v>54</v>
      </c>
      <c r="L8">
        <v>27.1707</v>
      </c>
      <c r="AC8" s="31">
        <v>27.1707</v>
      </c>
    </row>
    <row r="9" spans="1:29" x14ac:dyDescent="0.2">
      <c r="A9" s="30" t="s">
        <v>55</v>
      </c>
      <c r="M9">
        <v>215.65700000000001</v>
      </c>
      <c r="AC9" s="31">
        <v>215.65700000000001</v>
      </c>
    </row>
    <row r="10" spans="1:29" x14ac:dyDescent="0.2">
      <c r="A10" s="30" t="s">
        <v>56</v>
      </c>
      <c r="B10">
        <v>6.7577800000000003</v>
      </c>
      <c r="C10">
        <v>2.6200000000000003E-4</v>
      </c>
      <c r="D10">
        <v>5.4590000000000003E-3</v>
      </c>
      <c r="E10">
        <v>1.0241199999999999</v>
      </c>
      <c r="F10">
        <v>1.993E-3</v>
      </c>
      <c r="G10">
        <v>2.7257699999999998</v>
      </c>
      <c r="Y10">
        <v>131.904</v>
      </c>
      <c r="Z10">
        <v>2.7029999999999998E-2</v>
      </c>
      <c r="AA10">
        <v>0.113437</v>
      </c>
      <c r="AB10" s="35">
        <v>2.1789900000000002</v>
      </c>
      <c r="AC10" s="31">
        <v>144.739</v>
      </c>
    </row>
    <row r="11" spans="1:29" x14ac:dyDescent="0.2">
      <c r="A11" s="30" t="s">
        <v>57</v>
      </c>
      <c r="B11">
        <v>5.5357000000000003E-2</v>
      </c>
      <c r="C11">
        <v>3.8543400000000001</v>
      </c>
      <c r="D11">
        <v>3.1166099999999999E-2</v>
      </c>
      <c r="E11">
        <v>1.46641</v>
      </c>
      <c r="F11">
        <v>8.4425E-2</v>
      </c>
      <c r="G11">
        <v>6.0280300000000002</v>
      </c>
      <c r="Y11">
        <v>5.3370199999999999</v>
      </c>
      <c r="Z11">
        <v>3.0000000000000001E-5</v>
      </c>
      <c r="AA11">
        <v>7.8399999999999997E-4</v>
      </c>
      <c r="AB11" s="35">
        <v>40.380099999999999</v>
      </c>
      <c r="AC11" s="31">
        <v>57.237699999999997</v>
      </c>
    </row>
    <row r="12" spans="1:29" x14ac:dyDescent="0.2">
      <c r="A12" s="30" t="s">
        <v>58</v>
      </c>
      <c r="B12">
        <v>2.9659999999999999E-2</v>
      </c>
      <c r="C12">
        <v>0.101037</v>
      </c>
      <c r="D12">
        <v>8.84128E-2</v>
      </c>
      <c r="E12">
        <v>0.165716</v>
      </c>
      <c r="F12">
        <v>4.9501999999999997E-2</v>
      </c>
      <c r="G12">
        <v>7.2958999999999996E-2</v>
      </c>
      <c r="Y12">
        <v>1.5992900000000001</v>
      </c>
      <c r="Z12">
        <v>2.6999999999999999E-5</v>
      </c>
      <c r="AA12">
        <v>4.2367600000000003</v>
      </c>
      <c r="AB12" s="35">
        <v>2.7900000000000001E-2</v>
      </c>
      <c r="AC12" s="31">
        <v>6.3712600000000004</v>
      </c>
    </row>
    <row r="13" spans="1:29" ht="21.75" customHeight="1" x14ac:dyDescent="0.2">
      <c r="A13" s="30" t="s">
        <v>59</v>
      </c>
      <c r="B13">
        <v>1.2472300000000001</v>
      </c>
      <c r="C13">
        <v>0.932647</v>
      </c>
      <c r="D13">
        <v>0.28021299999999999</v>
      </c>
      <c r="E13">
        <v>4.8698600000000001</v>
      </c>
      <c r="F13">
        <v>1.6838500000000001</v>
      </c>
      <c r="G13">
        <v>5.4404399999999997</v>
      </c>
      <c r="Y13">
        <v>38.615200000000002</v>
      </c>
      <c r="Z13">
        <v>4.3829999999999997E-3</v>
      </c>
      <c r="AA13">
        <v>12.441800000000001</v>
      </c>
      <c r="AB13" s="35">
        <v>2.1760000000000002</v>
      </c>
      <c r="AC13" s="31">
        <v>67.691599999999994</v>
      </c>
    </row>
    <row r="14" spans="1:29" ht="18" customHeight="1" x14ac:dyDescent="0.2">
      <c r="A14" s="30" t="s">
        <v>60</v>
      </c>
      <c r="B14">
        <v>4.6434000000000003E-2</v>
      </c>
      <c r="C14">
        <v>0.123976</v>
      </c>
      <c r="D14">
        <v>5.3600000000000002E-4</v>
      </c>
      <c r="E14">
        <v>5.5180000000000003E-3</v>
      </c>
      <c r="F14">
        <v>0.14347599999999999</v>
      </c>
      <c r="G14">
        <v>1.1559200000000001</v>
      </c>
      <c r="Y14">
        <v>0.105271</v>
      </c>
      <c r="Z14">
        <v>9.1699999999999995E-4</v>
      </c>
      <c r="AA14">
        <v>25.938600000000001</v>
      </c>
      <c r="AB14" s="35">
        <v>0.17199999999999999</v>
      </c>
      <c r="AC14" s="31">
        <v>27.692599999999999</v>
      </c>
    </row>
    <row r="15" spans="1:29" ht="16.5" customHeight="1" x14ac:dyDescent="0.2">
      <c r="A15" s="30" t="s">
        <v>61</v>
      </c>
      <c r="B15">
        <v>21.546900000000001</v>
      </c>
      <c r="C15">
        <v>1.38331</v>
      </c>
      <c r="D15">
        <v>0.30611500000000003</v>
      </c>
      <c r="E15">
        <v>4.1456600000000003</v>
      </c>
      <c r="F15">
        <v>2.3557800000000002</v>
      </c>
      <c r="G15">
        <v>34.731299999999997</v>
      </c>
      <c r="Y15">
        <v>128.57499999999999</v>
      </c>
      <c r="Z15">
        <v>16.7912</v>
      </c>
      <c r="AA15">
        <v>13.492900000000001</v>
      </c>
      <c r="AB15" s="35">
        <v>5.0159700000000003</v>
      </c>
      <c r="AC15" s="31">
        <v>228.34399999999999</v>
      </c>
    </row>
    <row r="16" spans="1:29" x14ac:dyDescent="0.2">
      <c r="A16" s="30" t="s">
        <v>62</v>
      </c>
      <c r="B16">
        <v>15.427</v>
      </c>
      <c r="C16">
        <v>11.945</v>
      </c>
      <c r="AC16" s="31">
        <v>27.372</v>
      </c>
    </row>
    <row r="17" spans="1:29" x14ac:dyDescent="0.2">
      <c r="A17" s="30" t="s">
        <v>63</v>
      </c>
      <c r="B17">
        <v>57.342700000000001</v>
      </c>
      <c r="C17">
        <v>1.085</v>
      </c>
      <c r="D17">
        <v>0.61103600000000002</v>
      </c>
      <c r="E17">
        <v>9.0251099999999997</v>
      </c>
      <c r="F17">
        <v>0.62100100000000003</v>
      </c>
      <c r="G17">
        <v>141.89400000000001</v>
      </c>
      <c r="AC17" s="31">
        <v>210.57900000000001</v>
      </c>
    </row>
    <row r="18" spans="1:29" x14ac:dyDescent="0.2">
      <c r="A18" s="30" t="s">
        <v>64</v>
      </c>
      <c r="B18">
        <v>32.936900000000001</v>
      </c>
      <c r="C18">
        <v>29.930599999999998</v>
      </c>
      <c r="D18">
        <v>2.0934200000000001</v>
      </c>
      <c r="E18">
        <v>20.7286</v>
      </c>
      <c r="F18">
        <v>21.474699999999999</v>
      </c>
      <c r="G18">
        <v>18.634</v>
      </c>
      <c r="AC18" s="31">
        <v>125.798</v>
      </c>
    </row>
    <row r="19" spans="1:29" x14ac:dyDescent="0.2">
      <c r="A19" s="30" t="s">
        <v>65</v>
      </c>
      <c r="B19">
        <v>5.64E-3</v>
      </c>
      <c r="C19">
        <v>4.3600000000000002E-3</v>
      </c>
      <c r="AC19" s="31">
        <v>0.01</v>
      </c>
    </row>
    <row r="20" spans="1:29" x14ac:dyDescent="0.2">
      <c r="A20" s="30" t="s">
        <v>66</v>
      </c>
      <c r="B20">
        <v>0.657026</v>
      </c>
      <c r="C20">
        <v>1.24E-2</v>
      </c>
      <c r="D20">
        <v>7.0100099999999997E-3</v>
      </c>
      <c r="E20">
        <v>0.103001</v>
      </c>
      <c r="F20">
        <v>7.1199999999999996E-3</v>
      </c>
      <c r="G20">
        <v>1.62616</v>
      </c>
      <c r="AC20" s="31">
        <v>2.4127100000000001</v>
      </c>
    </row>
    <row r="21" spans="1:29" x14ac:dyDescent="0.2">
      <c r="A21" s="30" t="s">
        <v>67</v>
      </c>
      <c r="B21">
        <v>1.20076E-2</v>
      </c>
      <c r="C21">
        <v>1.0906300000000001E-2</v>
      </c>
      <c r="D21">
        <v>7.65031E-4</v>
      </c>
      <c r="E21">
        <v>7.5730399999999996E-3</v>
      </c>
      <c r="F21">
        <v>7.8532700000000007E-3</v>
      </c>
      <c r="G21">
        <v>6.8124600000000002E-3</v>
      </c>
      <c r="AC21" s="31">
        <v>4.5917699999999999E-2</v>
      </c>
    </row>
    <row r="22" spans="1:29" x14ac:dyDescent="0.2">
      <c r="A22" s="30" t="s">
        <v>68</v>
      </c>
      <c r="H22">
        <v>1.2555400000000001</v>
      </c>
      <c r="I22">
        <v>-0.95599999999999996</v>
      </c>
      <c r="J22">
        <v>-2.7050000000000001E-2</v>
      </c>
      <c r="K22">
        <v>8.7099999999999997E-2</v>
      </c>
      <c r="L22">
        <v>1.6969999999999999E-2</v>
      </c>
      <c r="M22">
        <v>0.30980000000000002</v>
      </c>
      <c r="AC22" s="31">
        <v>0.68635999999999997</v>
      </c>
    </row>
    <row r="23" spans="1:29" x14ac:dyDescent="0.2">
      <c r="A23" s="30" t="s">
        <v>69</v>
      </c>
      <c r="B23">
        <v>1.7050000000000001</v>
      </c>
      <c r="C23">
        <v>0.17</v>
      </c>
      <c r="D23">
        <v>-0.106999</v>
      </c>
      <c r="E23">
        <v>-0.74499899999999997</v>
      </c>
      <c r="F23">
        <v>0.74100100000000002</v>
      </c>
      <c r="G23">
        <v>3.3420100000000001</v>
      </c>
      <c r="AC23" s="31">
        <v>5.1060100000000004</v>
      </c>
    </row>
    <row r="24" spans="1:29" x14ac:dyDescent="0.2">
      <c r="A24" s="30" t="s">
        <v>70</v>
      </c>
      <c r="H24">
        <v>0.48799999999999999</v>
      </c>
      <c r="I24">
        <v>0.67100000000000004</v>
      </c>
      <c r="J24">
        <v>0.17199999999999999</v>
      </c>
      <c r="K24">
        <v>2.39</v>
      </c>
      <c r="AC24" s="31">
        <v>3.7210000000000001</v>
      </c>
    </row>
    <row r="25" spans="1:29" x14ac:dyDescent="0.2">
      <c r="A25" s="30" t="s">
        <v>71</v>
      </c>
      <c r="H25" s="35">
        <v>3.99999E-6</v>
      </c>
      <c r="I25" s="35">
        <v>1.81843E-3</v>
      </c>
      <c r="J25" s="35">
        <v>-1.4201E-4</v>
      </c>
      <c r="K25" s="35">
        <v>6.1182200000000004E-4</v>
      </c>
      <c r="L25" s="35"/>
      <c r="M25" s="35"/>
      <c r="AC25" s="31">
        <v>2.2922400000000001E-3</v>
      </c>
    </row>
    <row r="26" spans="1:29" x14ac:dyDescent="0.2">
      <c r="A26" s="30" t="s">
        <v>34</v>
      </c>
      <c r="Y26">
        <v>11.9354</v>
      </c>
      <c r="AC26" s="31">
        <v>11.9354</v>
      </c>
    </row>
    <row r="27" spans="1:29" x14ac:dyDescent="0.2">
      <c r="A27" s="30" t="s">
        <v>35</v>
      </c>
      <c r="N27">
        <v>27.372</v>
      </c>
      <c r="O27">
        <v>210.57900000000001</v>
      </c>
      <c r="P27">
        <v>125.798</v>
      </c>
      <c r="AC27" s="31">
        <v>363.74900000000002</v>
      </c>
    </row>
    <row r="28" spans="1:29" x14ac:dyDescent="0.2">
      <c r="A28" s="30" t="s">
        <v>72</v>
      </c>
      <c r="Q28">
        <v>0.01</v>
      </c>
      <c r="R28">
        <v>2.4127100000000001</v>
      </c>
      <c r="S28">
        <v>4.5917699999999999E-2</v>
      </c>
      <c r="T28">
        <v>0.68635999999999997</v>
      </c>
      <c r="U28">
        <v>5.1060100000000004</v>
      </c>
      <c r="V28">
        <v>3.7210000000000001</v>
      </c>
      <c r="W28">
        <v>2.2922400000000001E-3</v>
      </c>
      <c r="X28">
        <v>11.9354</v>
      </c>
      <c r="AC28" s="31">
        <v>23.919699999999999</v>
      </c>
    </row>
    <row r="29" spans="1:29" x14ac:dyDescent="0.2">
      <c r="A29" s="30" t="s">
        <v>73</v>
      </c>
      <c r="Y29">
        <v>45.677300000000002</v>
      </c>
      <c r="Z29">
        <v>7.09605</v>
      </c>
      <c r="AB29">
        <v>3.4509699999999999</v>
      </c>
      <c r="AC29" s="31">
        <v>56.224299999999999</v>
      </c>
    </row>
    <row r="30" spans="1:29" x14ac:dyDescent="0.2">
      <c r="A30" s="30" t="s">
        <v>36</v>
      </c>
      <c r="H30">
        <v>5.2260299999999997</v>
      </c>
      <c r="I30">
        <v>7.9670500000000004</v>
      </c>
      <c r="J30">
        <v>2.9093200000000001</v>
      </c>
      <c r="K30">
        <v>24.417400000000001</v>
      </c>
      <c r="L30">
        <v>0.50500100000000003</v>
      </c>
      <c r="M30">
        <v>12.3772</v>
      </c>
      <c r="AB30">
        <v>1.718</v>
      </c>
      <c r="AC30" s="31">
        <v>55.12</v>
      </c>
    </row>
    <row r="31" spans="1:29" x14ac:dyDescent="0.2">
      <c r="A31" s="32" t="s">
        <v>41</v>
      </c>
      <c r="B31" s="49">
        <v>137.77000000000001</v>
      </c>
      <c r="C31" s="49">
        <v>49.553800000000003</v>
      </c>
      <c r="D31" s="49">
        <v>3.3171400000000002</v>
      </c>
      <c r="E31" s="49">
        <v>40.796500000000002</v>
      </c>
      <c r="F31" s="49">
        <v>27.1707</v>
      </c>
      <c r="G31" s="49">
        <v>215.65700000000001</v>
      </c>
      <c r="H31" s="33">
        <v>144.739</v>
      </c>
      <c r="I31" s="33">
        <v>57.237699999999997</v>
      </c>
      <c r="J31" s="33">
        <v>6.3712600000000004</v>
      </c>
      <c r="K31" s="33">
        <v>67.691599999999994</v>
      </c>
      <c r="L31" s="33">
        <v>27.692599999999999</v>
      </c>
      <c r="M31" s="33">
        <v>228.34399999999999</v>
      </c>
      <c r="N31" s="33">
        <v>27.372</v>
      </c>
      <c r="O31" s="33">
        <v>210.57900000000001</v>
      </c>
      <c r="P31" s="33">
        <v>125.798</v>
      </c>
      <c r="Q31" s="33">
        <v>0.01</v>
      </c>
      <c r="R31" s="33">
        <v>2.4127100000000001</v>
      </c>
      <c r="S31" s="33">
        <v>4.5917699999999999E-2</v>
      </c>
      <c r="T31" s="33">
        <v>0.68635999999999997</v>
      </c>
      <c r="U31" s="33">
        <v>5.1060100000000004</v>
      </c>
      <c r="V31" s="33">
        <v>3.7210000000000001</v>
      </c>
      <c r="W31" s="33">
        <v>2.2922400000000001E-3</v>
      </c>
      <c r="X31" s="33">
        <v>11.9354</v>
      </c>
      <c r="Y31" s="33">
        <v>363.74900000000002</v>
      </c>
      <c r="Z31" s="33">
        <v>23.919699999999999</v>
      </c>
      <c r="AA31" s="33">
        <v>56.224299999999999</v>
      </c>
      <c r="AB31" s="33">
        <v>55.12</v>
      </c>
      <c r="AC31" s="34">
        <v>1893.02</v>
      </c>
    </row>
    <row r="33" spans="1:2" x14ac:dyDescent="0.2">
      <c r="A33" s="36" t="s">
        <v>6</v>
      </c>
      <c r="B33" s="36"/>
    </row>
    <row r="34" spans="1:2" x14ac:dyDescent="0.2">
      <c r="A34" s="36" t="str">
        <f>+A4</f>
        <v>a-AgrFood</v>
      </c>
      <c r="B34" s="48">
        <f>+(H25+AB10)/B31*100</f>
        <v>1.5816171880598098</v>
      </c>
    </row>
    <row r="35" spans="1:2" x14ac:dyDescent="0.2">
      <c r="A35" s="36" t="str">
        <f t="shared" ref="A35:A39" si="0">+A5</f>
        <v>a-Energy</v>
      </c>
      <c r="B35" s="48">
        <f>+(I25+AB11)/C31*100</f>
        <v>81.491063107168358</v>
      </c>
    </row>
    <row r="36" spans="1:2" x14ac:dyDescent="0.2">
      <c r="A36" s="36" t="str">
        <f t="shared" si="0"/>
        <v>a-Mach</v>
      </c>
      <c r="B36" s="48">
        <f>+(J25+AB12)/D31*100</f>
        <v>0.83680489819543336</v>
      </c>
    </row>
    <row r="37" spans="1:2" x14ac:dyDescent="0.2">
      <c r="A37" s="36" t="str">
        <f t="shared" si="0"/>
        <v>a-OthrMfg</v>
      </c>
      <c r="B37" s="48">
        <f>+(K25+AB13)/E31*100</f>
        <v>5.3352905812998666</v>
      </c>
    </row>
    <row r="38" spans="1:2" x14ac:dyDescent="0.2">
      <c r="A38" s="36" t="str">
        <f t="shared" si="0"/>
        <v>a-Const</v>
      </c>
      <c r="B38" s="48">
        <f>+L25+AB14/F31*100</f>
        <v>0.63303485004066884</v>
      </c>
    </row>
    <row r="39" spans="1:2" x14ac:dyDescent="0.2">
      <c r="A39" s="36" t="str">
        <f t="shared" si="0"/>
        <v>a-OthrSer</v>
      </c>
      <c r="B39" s="36">
        <f>+(M25+AB15)/G31*100</f>
        <v>2.3259017792142149</v>
      </c>
    </row>
  </sheetData>
  <mergeCells count="4">
    <mergeCell ref="B2:G2"/>
    <mergeCell ref="H2:M2"/>
    <mergeCell ref="N2:P2"/>
    <mergeCell ref="Q2:S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Structure table</vt:lpstr>
      <vt:lpstr>GDP-Income</vt:lpstr>
      <vt:lpstr>GDP-Expenditure</vt:lpstr>
      <vt:lpstr>Industry GDP</vt:lpstr>
      <vt:lpstr>Factor shrs in industry cost</vt:lpstr>
      <vt:lpstr>Industry shrs in employment</vt:lpstr>
      <vt:lpstr>Comm shr in Comm demand</vt:lpstr>
      <vt:lpstr>Comm shr in imports and exports</vt:lpstr>
      <vt:lpstr>Export shr of production</vt:lpstr>
      <vt:lpstr>Imprt shr of consumption</vt:lpstr>
    </vt:vector>
  </TitlesOfParts>
  <Company>U.S. Naval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E. Burfisher</dc:creator>
  <cp:lastModifiedBy>Mary Burfisher</cp:lastModifiedBy>
  <dcterms:created xsi:type="dcterms:W3CDTF">2009-06-06T15:39:07Z</dcterms:created>
  <dcterms:modified xsi:type="dcterms:W3CDTF">2024-09-04T16:33:25Z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1229726717</vt:i4>
  </property>
  <property fmtid="{D5CDD505-2E9C-101B-9397-08002B2CF9AE}" pid="3" name="_ReviewingToolsShownOnce">
    <vt:lpwstr/>
  </property>
</Properties>
</file>