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7BE7F029-254F-402E-A0E7-1E099D8D0C48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<sst xmlns="http://schemas.openxmlformats.org/spreadsheetml/2006/main" count="752" uniqueCount="84">
  <si>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</si>
  <si>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</si>
  <si>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</si>
  <si>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</si>
  <si>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</si>
  <si>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</si>
  <si>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</si>
  <si>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</si>
  <si>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</si>
  <si>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</si>
  <si>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</si>
  <si>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</si>
  <si>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</si>
  <si>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</si>
  <si>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</si>
  <si>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</si>
  <si>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</si>
  <si>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</si>
  <si>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</si>
  <si>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</si>
  <si>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</si>
  <si>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</si>
  <si>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</si>
  <si>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</si>
  <si>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</si>
  <si>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</si>
  <si>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</si>
  <si>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</si>
  <si>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</si>
  <si>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</si>
  <si>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</si>
  <si>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</si>
  <si>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</si>
  <si>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</si>
  <si>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</si>
  <si>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</si>
  <si>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</si>
  <si>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</si>
  <si>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</si>
  <si>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</si>
  <si>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</si>
  <si>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</si>
  <si>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</si>
  <si>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</si>
  <si>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</si>
  <si>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</si>
  <si>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Capital machinery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</si>
  <si>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</si>
  <si>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</si>
  <si>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</si>
  <si>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</si>
  <si>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</si>
  <si>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</si>
  <si>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a-Mach</t>
  </si>
  <si>
    <t>a-OthrMfg</t>
  </si>
  <si>
    <t>a-Const</t>
  </si>
  <si>
    <t>a-OthrSer</t>
  </si>
  <si>
    <t>c-AgrFood</t>
  </si>
  <si>
    <t>c-Energy</t>
  </si>
  <si>
    <t>c-Mach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</si>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</sst>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" sqref="B2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83</v>
      </c>
      <c r="C2" s="56" t="s">
        <v>50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41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40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48</v>
      </c>
      <c r="C5" s="55">
        <f>+'Industry GDP'!B34</f>
        <v>93.381054999999989</v>
      </c>
      <c r="D5" s="55">
        <f>+'Industry GDP'!C34</f>
        <v>10.870969580172019</v>
      </c>
      <c r="E5" s="54">
        <f>+'Factor shrs in industry cost'!B35</f>
        <v>3.0370423588927546</v>
      </c>
      <c r="F5" s="54">
        <f>+'Factor shrs in industry cost'!B36</f>
        <v>17.900046313339431</v>
      </c>
      <c r="G5" s="54">
        <f>+'Factor shrs in industry cost'!B37</f>
        <v>21.716680521084445</v>
      </c>
      <c r="H5" s="54">
        <f>+'Industry shrs in employment'!B35</f>
        <v>78.110702594369002</v>
      </c>
      <c r="I5" s="54">
        <f>+'Industry shrs in employment'!C35</f>
        <v>11.798446764154637</v>
      </c>
      <c r="J5" s="54">
        <f>+'Industry shrs in employment'!D35</f>
        <v>7.6466317645357149</v>
      </c>
      <c r="K5" s="7"/>
      <c r="L5" s="2"/>
    </row>
    <row r="6" spans="2:15" ht="15.75" x14ac:dyDescent="0.25">
      <c r="B6" s="6" t="s">
        <v>43</v>
      </c>
      <c r="C6" s="55">
        <f>+'Industry GDP'!B35</f>
        <v>56.531199699999995</v>
      </c>
      <c r="D6" s="55">
        <f>+'Industry GDP'!C35</f>
        <v>6.5810881261657368</v>
      </c>
      <c r="E6" s="54">
        <f>+'Factor shrs in industry cost'!C35</f>
        <v>2.5413240533252912</v>
      </c>
      <c r="F6" s="54">
        <f>+'Factor shrs in industry cost'!C36</f>
        <v>7.5230142167627232</v>
      </c>
      <c r="G6" s="54">
        <f>+'Factor shrs in industry cost'!C37</f>
        <v>23.943607750164816</v>
      </c>
      <c r="H6" s="54">
        <f>+'Industry shrs in employment'!B36</f>
        <v>21.889297405631002</v>
      </c>
      <c r="I6" s="54">
        <f>+'Industry shrs in employment'!C36</f>
        <v>1.8251077174242791</v>
      </c>
      <c r="J6" s="54">
        <f>+'Industry shrs in employment'!D36</f>
        <v>3.1100217061359277</v>
      </c>
      <c r="K6" s="7"/>
      <c r="L6" s="2"/>
    </row>
    <row r="7" spans="2:15" ht="15.75" x14ac:dyDescent="0.25">
      <c r="B7" s="6" t="s">
        <v>46</v>
      </c>
      <c r="C7" s="55">
        <f>+'Industry GDP'!B36</f>
        <v>7.6702900000000023</v>
      </c>
      <c r="D7" s="55">
        <f>+'Industry GDP'!C36</f>
        <v>0.89293796542668813</v>
      </c>
      <c r="E7" s="54">
        <f>+'Factor shrs in industry cost'!D35</f>
        <v>0</v>
      </c>
      <c r="F7" s="54">
        <f>+'Factor shrs in industry cost'!D36</f>
        <v>11.932404247681452</v>
      </c>
      <c r="G7" s="54">
        <f>+'Factor shrs in industry cost'!D37</f>
        <v>12.575327277766924</v>
      </c>
      <c r="H7" s="54">
        <f>+'Industry shrs in employment'!B37</f>
        <v>0</v>
      </c>
      <c r="I7" s="54">
        <f>+'Industry shrs in employment'!C37</f>
        <v>1.0216664815972913</v>
      </c>
      <c r="J7" s="54">
        <f>+'Industry shrs in employment'!D37</f>
        <v>0.57662747632805744</v>
      </c>
      <c r="K7" s="7"/>
      <c r="L7" s="2"/>
    </row>
    <row r="8" spans="2:15" ht="15.75" x14ac:dyDescent="0.25">
      <c r="B8" s="6" t="s">
        <v>47</v>
      </c>
      <c r="C8" s="55">
        <f>+'Industry GDP'!B37</f>
        <v>138.30675199999999</v>
      </c>
      <c r="D8" s="55">
        <f>+'Industry GDP'!C37</f>
        <v>16.101001361832928</v>
      </c>
      <c r="E8" s="54">
        <f>+'Factor shrs in industry cost'!B38</f>
        <v>0</v>
      </c>
      <c r="F8" s="54">
        <f>+'Factor shrs in industry cost'!E36</f>
        <v>9.7231601493989075</v>
      </c>
      <c r="G8" s="54">
        <f>+'Factor shrs in industry cost'!E37</f>
        <v>17.667924932921117</v>
      </c>
      <c r="H8" s="54">
        <f>+'Industry shrs in employment'!B38</f>
        <v>0</v>
      </c>
      <c r="I8" s="54">
        <f>+'Industry shrs in employment'!C38</f>
        <v>14.819593380916785</v>
      </c>
      <c r="J8" s="54">
        <f>+'Industry shrs in employment'!D38</f>
        <v>14.419285566494985</v>
      </c>
      <c r="K8" s="7"/>
      <c r="L8" s="2"/>
    </row>
    <row r="9" spans="2:15" ht="15.75" customHeight="1" x14ac:dyDescent="0.25">
      <c r="B9" s="6" t="s">
        <v>44</v>
      </c>
      <c r="C9" s="55">
        <f>+'Industry GDP'!B38</f>
        <v>66.482296000000005</v>
      </c>
      <c r="D9" s="55">
        <f>+'Industry GDP'!C38</f>
        <v>7.739546500475841</v>
      </c>
      <c r="E9" s="54">
        <f>+'Factor shrs in industry cost'!F35</f>
        <v>0</v>
      </c>
      <c r="F9" s="54">
        <f>+'Factor shrs in industry cost'!F36</f>
        <v>9.0801582153129008</v>
      </c>
      <c r="G9" s="54">
        <f>+'Factor shrs in industry cost'!F37</f>
        <v>26.664789055817394</v>
      </c>
      <c r="H9" s="54">
        <f>+'Industry shrs in employment'!B39</f>
        <v>0</v>
      </c>
      <c r="I9" s="54">
        <f>+'Industry shrs in employment'!C39</f>
        <v>6.1545355909813315</v>
      </c>
      <c r="J9" s="54">
        <f>+'Industry shrs in employment'!D39</f>
        <v>9.6777947101158333</v>
      </c>
      <c r="K9" s="2"/>
      <c r="L9" s="2"/>
      <c r="M9" s="3"/>
      <c r="N9" s="3"/>
      <c r="O9" s="3"/>
    </row>
    <row r="10" spans="2:15" ht="18" customHeight="1" x14ac:dyDescent="0.25">
      <c r="B10" s="6" t="s">
        <v>45</v>
      </c>
      <c r="C10" s="55">
        <f>+'Industry GDP'!B39</f>
        <v>496.62313000000006</v>
      </c>
      <c r="D10" s="55">
        <f>+'Industry GDP'!C39</f>
        <v>57.814456465926789</v>
      </c>
      <c r="E10" s="54">
        <f>+'Factor shrs in industry cost'!G35</f>
        <v>0</v>
      </c>
      <c r="F10" s="54">
        <f>+'Factor shrs in industry cost'!G36</f>
        <v>20.774875223655712</v>
      </c>
      <c r="G10" s="54">
        <f>+'Factor shrs in industry cost'!G37</f>
        <v>38.911615029663814</v>
      </c>
      <c r="H10" s="54">
        <f>+'Industry shrs in employment'!B40</f>
        <v>0</v>
      </c>
      <c r="I10" s="54">
        <f>+'Industry shrs in employment'!C40</f>
        <v>64.380650064925675</v>
      </c>
      <c r="J10" s="54">
        <f>+'Industry shrs in employment'!D40</f>
        <v>64.569638776389482</v>
      </c>
      <c r="K10" s="5"/>
    </row>
    <row r="11" spans="2:15" ht="15.75" x14ac:dyDescent="0.25">
      <c r="B11" s="6" t="s">
        <v>0</v>
      </c>
      <c r="C11" s="55">
        <f>+'Industry GDP'!B40</f>
        <v>858.99472270000001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</v>
      </c>
      <c r="J11" s="55">
        <f t="shared" si="0"/>
        <v>100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48</v>
      </c>
      <c r="C14" s="10">
        <f>+'Comm shr in Comm demand'!B34</f>
        <v>10.076017943689315</v>
      </c>
      <c r="D14" s="10">
        <f>+'Comm shr in Comm demand'!C34</f>
        <v>19.076585274899109</v>
      </c>
      <c r="E14" s="10">
        <f>+'Comm shr in Comm demand'!D34</f>
        <v>6.9005694493161671E-2</v>
      </c>
      <c r="F14" s="10">
        <f>+'Comm shr in Comm demand'!E34</f>
        <v>1.356417802445536</v>
      </c>
      <c r="G14" s="10">
        <f>+'Comm shr in imports and exports'!B34</f>
        <v>6.8684537716059841</v>
      </c>
      <c r="H14" s="10">
        <f>+'Comm shr in imports and exports'!C34</f>
        <v>9.0142635435488181</v>
      </c>
      <c r="I14" s="10">
        <f>+'Imprt shr of consumption'!B34</f>
        <v>12.414656199452271</v>
      </c>
      <c r="J14" s="10">
        <f>+'Export shr of production'!B34</f>
        <v>11.297782897315013</v>
      </c>
    </row>
    <row r="15" spans="2:15" ht="15.75" x14ac:dyDescent="0.25">
      <c r="B15" s="6" t="s">
        <v>43</v>
      </c>
      <c r="C15" s="10">
        <f>+'Comm shr in Comm demand'!B35</f>
        <v>12.839435890732315</v>
      </c>
      <c r="D15" s="10">
        <f>+'Comm shr in Comm demand'!C35</f>
        <v>3.636444973793866</v>
      </c>
      <c r="E15" s="10">
        <f>+'Comm shr in Comm demand'!D35</f>
        <v>1.2250567117730958E-4</v>
      </c>
      <c r="F15" s="10">
        <f>+'Comm shr in Comm demand'!E35</f>
        <v>0.13082072043307869</v>
      </c>
      <c r="G15" s="10">
        <f>+'Comm shr in imports and exports'!B35</f>
        <v>15.367941090606521</v>
      </c>
      <c r="H15" s="10">
        <f>+'Comm shr in imports and exports'!C35</f>
        <v>2.7558861961469421</v>
      </c>
      <c r="I15" s="10">
        <f>+'Imprt shr of consumption'!B35</f>
        <v>29.696871073213053</v>
      </c>
      <c r="J15" s="10">
        <f>+'Export shr of production'!B35</f>
        <v>9.4111825273211096</v>
      </c>
    </row>
    <row r="16" spans="2:15" ht="15.75" x14ac:dyDescent="0.25">
      <c r="B16" s="6" t="s">
        <v>46</v>
      </c>
      <c r="C16" s="10">
        <f>+'Comm shr in Comm demand'!B36</f>
        <v>1.0061845724748804</v>
      </c>
      <c r="D16" s="10">
        <f>+'Comm shr in Comm demand'!C36</f>
        <v>0.52698989481262182</v>
      </c>
      <c r="E16" s="10">
        <f>+'Comm shr in Comm demand'!D36</f>
        <v>6.5787136404957811E-4</v>
      </c>
      <c r="F16" s="10">
        <f>+'Comm shr in Comm demand'!E36</f>
        <v>8.6031185900675524</v>
      </c>
      <c r="G16" s="10">
        <f>+'Comm shr in imports and exports'!B36</f>
        <v>7.3759642101729579</v>
      </c>
      <c r="H16" s="10">
        <f>+'Comm shr in imports and exports'!C36</f>
        <v>4.2168629382578944</v>
      </c>
      <c r="I16" s="10">
        <f>+'Imprt shr of consumption'!B36</f>
        <v>54.985849420864788</v>
      </c>
      <c r="J16" s="10">
        <f>+'Export shr of production'!B36</f>
        <v>40.702039777710119</v>
      </c>
    </row>
    <row r="17" spans="2:10" ht="15.75" x14ac:dyDescent="0.25">
      <c r="B17" s="6" t="s">
        <v>47</v>
      </c>
      <c r="C17" s="10">
        <f>+'Comm shr in Comm demand'!B37</f>
        <v>34.925212671273634</v>
      </c>
      <c r="D17" s="10">
        <f>+'Comm shr in Comm demand'!C37</f>
        <v>14.16377077586907</v>
      </c>
      <c r="E17" s="10">
        <f>+'Comm shr in Comm demand'!D37</f>
        <v>4.2290707771424083</v>
      </c>
      <c r="F17" s="10">
        <f>+'Comm shr in Comm demand'!E37</f>
        <v>23.967176824040965</v>
      </c>
      <c r="G17" s="10">
        <f>+'Comm shr in imports and exports'!B37</f>
        <v>61.117620714698781</v>
      </c>
      <c r="H17" s="10">
        <f>+'Comm shr in imports and exports'!C37</f>
        <v>62.514273218703487</v>
      </c>
      <c r="I17" s="10">
        <f>+'Imprt shr of consumption'!B37</f>
        <v>35.056760513032337</v>
      </c>
      <c r="J17" s="10">
        <f>+'Export shr of production'!B37</f>
        <v>34.137611915149996</v>
      </c>
    </row>
    <row r="18" spans="2:10" ht="15.75" x14ac:dyDescent="0.25">
      <c r="B18" s="6" t="s">
        <v>44</v>
      </c>
      <c r="C18" s="10">
        <f>+'Comm shr in Comm demand'!B38</f>
        <v>4.3527114200221781</v>
      </c>
      <c r="D18" s="10">
        <f>+'Comm shr in Comm demand'!C38</f>
        <v>0.21661041309781465</v>
      </c>
      <c r="E18" s="10">
        <f>+'Comm shr in Comm demand'!D38</f>
        <v>6.2397547671928476E-2</v>
      </c>
      <c r="F18" s="10">
        <f>+'Comm shr in Comm demand'!E38</f>
        <v>52.755030318826392</v>
      </c>
      <c r="G18" s="10">
        <f>+'Comm shr in imports and exports'!B38</f>
        <v>0.62484239732658142</v>
      </c>
      <c r="H18" s="10">
        <f>+'Comm shr in imports and exports'!C38</f>
        <v>1.2315123525230842</v>
      </c>
      <c r="I18" s="10">
        <f>+'Imprt shr of consumption'!B38</f>
        <v>2.8699631152483067</v>
      </c>
      <c r="J18" s="10">
        <f>+'Export shr of production'!B38</f>
        <v>1.4943195191540419</v>
      </c>
    </row>
    <row r="19" spans="2:10" ht="15.75" x14ac:dyDescent="0.25">
      <c r="B19" s="6" t="s">
        <v>45</v>
      </c>
      <c r="C19" s="10">
        <f>+'Comm shr in Comm demand'!B39</f>
        <v>36.800437501807671</v>
      </c>
      <c r="D19" s="10">
        <f>+'Comm shr in Comm demand'!C39</f>
        <v>62.379598667527524</v>
      </c>
      <c r="E19" s="10">
        <f>+'Comm shr in Comm demand'!D39</f>
        <v>95.63874560365727</v>
      </c>
      <c r="F19" s="10">
        <f>+'Comm shr in Comm demand'!E39</f>
        <v>13.187435744186482</v>
      </c>
      <c r="G19" s="10">
        <f>+'Comm shr in imports and exports'!B39</f>
        <v>8.6451778155891628</v>
      </c>
      <c r="H19" s="10">
        <f>+'Comm shr in imports and exports'!C39</f>
        <v>20.267201750819776</v>
      </c>
      <c r="I19" s="10">
        <f>+'Imprt shr of consumption'!B39</f>
        <v>2.7386646862670356</v>
      </c>
      <c r="J19" s="10">
        <f>+'Export shr of production'!B39</f>
        <v>5.3787864519571844</v>
      </c>
    </row>
    <row r="20" spans="2:10" ht="15.75" x14ac:dyDescent="0.25">
      <c r="B20" s="6" t="s">
        <v>0</v>
      </c>
      <c r="C20" s="10">
        <f t="shared" ref="C20" si="1">SUM(C14:C19)</f>
        <v>100</v>
      </c>
      <c r="D20" s="10">
        <f t="shared" ref="D20" si="2">SUM(D14:D19)</f>
        <v>100</v>
      </c>
      <c r="E20" s="10">
        <f t="shared" ref="E20" si="3">SUM(E14:E19)</f>
        <v>100</v>
      </c>
      <c r="F20" s="10">
        <f t="shared" ref="F20" si="4">SUM(F14:F19)</f>
        <v>100.00000000000001</v>
      </c>
      <c r="G20" s="10">
        <f t="shared" ref="G20" si="5">SUM(G14:G19)</f>
        <v>99.999999999999986</v>
      </c>
      <c r="H20" s="10">
        <f t="shared" ref="H20" si="6">SUM(H14:H19)</f>
        <v>100</v>
      </c>
      <c r="I20" s="53" t="s">
        <v>22</v>
      </c>
      <c r="J20" s="53" t="s">
        <v>22</v>
      </c>
    </row>
    <row r="21" spans="2:10" ht="15.75" x14ac:dyDescent="0.25">
      <c r="B21" s="12" t="s">
        <v>49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C37" sqref="C37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168.41800000000001</v>
      </c>
      <c r="AC4" s="31">
        <v>168.41800000000001</v>
      </c>
    </row>
    <row r="5" spans="1:29" ht="12.75" customHeight="1" x14ac:dyDescent="0.2">
      <c r="A5" s="30" t="s">
        <v>52</v>
      </c>
      <c r="I5">
        <v>62.341900000000003</v>
      </c>
      <c r="AC5" s="31">
        <v>62.341900000000003</v>
      </c>
    </row>
    <row r="6" spans="1:29" x14ac:dyDescent="0.2">
      <c r="A6" s="30" t="s">
        <v>53</v>
      </c>
      <c r="J6">
        <v>22.007300000000001</v>
      </c>
      <c r="AC6" s="31">
        <v>22.007300000000001</v>
      </c>
    </row>
    <row r="7" spans="1:29" x14ac:dyDescent="0.2">
      <c r="A7" s="30" t="s">
        <v>54</v>
      </c>
      <c r="K7">
        <v>391.70299999999997</v>
      </c>
      <c r="AC7" s="31">
        <v>391.70299999999997</v>
      </c>
    </row>
    <row r="8" spans="1:29" x14ac:dyDescent="0.2">
      <c r="A8" s="30" t="s">
        <v>55</v>
      </c>
      <c r="L8">
        <v>174.19300000000001</v>
      </c>
      <c r="AC8" s="31">
        <v>174.19300000000001</v>
      </c>
    </row>
    <row r="9" spans="1:29" x14ac:dyDescent="0.2">
      <c r="A9" s="30" t="s">
        <v>56</v>
      </c>
      <c r="M9">
        <v>796.42499999999995</v>
      </c>
      <c r="AC9" s="31">
        <v>796.42499999999995</v>
      </c>
    </row>
    <row r="10" spans="1:29" x14ac:dyDescent="0.2">
      <c r="A10" s="30" t="s">
        <v>57</v>
      </c>
      <c r="B10">
        <v>62.122</v>
      </c>
      <c r="C10">
        <v>0.138431</v>
      </c>
      <c r="D10">
        <v>1.3082999999999999E-2</v>
      </c>
      <c r="E10">
        <v>4.2271200000000002</v>
      </c>
      <c r="F10">
        <v>0.17120099999999999</v>
      </c>
      <c r="G10">
        <v>20.7881</v>
      </c>
      <c r="Y10" s="35">
        <v>97.737700000000004</v>
      </c>
      <c r="Z10" s="35">
        <v>8.6746000000000004E-2</v>
      </c>
      <c r="AA10" s="35">
        <v>3.54026</v>
      </c>
      <c r="AB10">
        <v>19.053100000000001</v>
      </c>
      <c r="AC10" s="31">
        <v>207.87799999999999</v>
      </c>
    </row>
    <row r="11" spans="1:29" x14ac:dyDescent="0.2">
      <c r="A11" s="30" t="s">
        <v>58</v>
      </c>
      <c r="B11">
        <v>5.4139999999999997</v>
      </c>
      <c r="C11">
        <v>30.5977</v>
      </c>
      <c r="D11">
        <v>0.23221</v>
      </c>
      <c r="E11">
        <v>27.894100000000002</v>
      </c>
      <c r="F11">
        <v>6.7720200000000004</v>
      </c>
      <c r="G11">
        <v>40.5364</v>
      </c>
      <c r="Y11" s="35">
        <v>18.6311</v>
      </c>
      <c r="Z11" s="35">
        <v>1.54E-4</v>
      </c>
      <c r="AA11" s="35">
        <v>0.341443</v>
      </c>
      <c r="AB11">
        <v>5.8250099999999998</v>
      </c>
      <c r="AC11" s="31">
        <v>136.244</v>
      </c>
    </row>
    <row r="12" spans="1:29" x14ac:dyDescent="0.2">
      <c r="A12" s="30" t="s">
        <v>59</v>
      </c>
      <c r="B12">
        <v>0.159002</v>
      </c>
      <c r="C12">
        <v>0.38099</v>
      </c>
      <c r="D12">
        <v>1.7369000000000001</v>
      </c>
      <c r="E12">
        <v>2.6074000000000002</v>
      </c>
      <c r="F12">
        <v>2.0493000000000001</v>
      </c>
      <c r="G12">
        <v>1.8001</v>
      </c>
      <c r="Y12" s="35">
        <v>2.7</v>
      </c>
      <c r="Z12" s="35">
        <v>8.2700000000000004E-4</v>
      </c>
      <c r="AA12" s="35">
        <v>22.4542</v>
      </c>
      <c r="AB12">
        <v>8.9130199999999995</v>
      </c>
      <c r="AC12" s="31">
        <v>42.801699999999997</v>
      </c>
    </row>
    <row r="13" spans="1:29" ht="12" customHeight="1" x14ac:dyDescent="0.2">
      <c r="A13" s="30" t="s">
        <v>60</v>
      </c>
      <c r="B13">
        <v>9.7542899999999992</v>
      </c>
      <c r="C13">
        <v>2.2494000000000001</v>
      </c>
      <c r="D13">
        <v>11.0349</v>
      </c>
      <c r="E13">
        <v>183.94200000000001</v>
      </c>
      <c r="F13">
        <v>54.296500000000002</v>
      </c>
      <c r="G13">
        <v>41.874099999999999</v>
      </c>
      <c r="Y13" s="35">
        <v>72.5672</v>
      </c>
      <c r="Z13" s="35">
        <v>5.3163</v>
      </c>
      <c r="AA13" s="35">
        <v>62.554499999999997</v>
      </c>
      <c r="AB13">
        <v>132.13399999999999</v>
      </c>
      <c r="AC13" s="31">
        <v>575.72199999999998</v>
      </c>
    </row>
    <row r="14" spans="1:29" ht="15" customHeight="1" x14ac:dyDescent="0.2">
      <c r="A14" s="30" t="s">
        <v>61</v>
      </c>
      <c r="B14">
        <v>0.35331600000000002</v>
      </c>
      <c r="C14">
        <v>0.24487300000000001</v>
      </c>
      <c r="D14">
        <v>3.6325000000000003E-2</v>
      </c>
      <c r="E14">
        <v>0.93526399999999998</v>
      </c>
      <c r="F14">
        <v>26.1511</v>
      </c>
      <c r="G14">
        <v>10.060700000000001</v>
      </c>
      <c r="Y14" s="35">
        <v>1.1097900000000001</v>
      </c>
      <c r="Z14" s="35">
        <v>7.8438999999999995E-2</v>
      </c>
      <c r="AA14" s="35">
        <v>137.691</v>
      </c>
      <c r="AB14">
        <v>2.6030000000000002</v>
      </c>
      <c r="AC14" s="31">
        <v>179.26400000000001</v>
      </c>
    </row>
    <row r="15" spans="1:29" ht="14.25" customHeight="1" x14ac:dyDescent="0.2">
      <c r="A15" s="30" t="s">
        <v>62</v>
      </c>
      <c r="B15">
        <v>19.425000000000001</v>
      </c>
      <c r="C15">
        <v>7.4629700000000003</v>
      </c>
      <c r="D15">
        <v>3.5331899999999998</v>
      </c>
      <c r="E15">
        <v>64.145799999999994</v>
      </c>
      <c r="F15">
        <v>21.770199999999999</v>
      </c>
      <c r="G15">
        <v>203.09100000000001</v>
      </c>
      <c r="Y15" s="35">
        <v>319.59800000000001</v>
      </c>
      <c r="Z15" s="35">
        <v>120.226</v>
      </c>
      <c r="AA15" s="35">
        <v>34.4193</v>
      </c>
      <c r="AB15">
        <v>42.838000000000001</v>
      </c>
      <c r="AC15" s="31">
        <v>836.50900000000001</v>
      </c>
    </row>
    <row r="16" spans="1:29" x14ac:dyDescent="0.2">
      <c r="A16" s="30" t="s">
        <v>63</v>
      </c>
      <c r="B16">
        <v>5.58108</v>
      </c>
      <c r="C16">
        <v>1.5640099999999999</v>
      </c>
      <c r="AC16" s="31">
        <v>7.1450800000000001</v>
      </c>
    </row>
    <row r="17" spans="1:29" x14ac:dyDescent="0.2">
      <c r="A17" s="30" t="s">
        <v>64</v>
      </c>
      <c r="B17">
        <v>22.599900000000002</v>
      </c>
      <c r="C17">
        <v>3.4959899999999999</v>
      </c>
      <c r="D17">
        <v>1.9570000000000001</v>
      </c>
      <c r="E17">
        <v>28.386900000000001</v>
      </c>
      <c r="F17">
        <v>11.789</v>
      </c>
      <c r="G17">
        <v>123.321</v>
      </c>
      <c r="AC17" s="31">
        <v>191.55</v>
      </c>
    </row>
    <row r="18" spans="1:29" x14ac:dyDescent="0.2">
      <c r="A18" s="30" t="s">
        <v>65</v>
      </c>
      <c r="B18">
        <v>36.2288</v>
      </c>
      <c r="C18">
        <v>14.7349</v>
      </c>
      <c r="D18">
        <v>2.7319900000000001</v>
      </c>
      <c r="E18">
        <v>68.316800000000001</v>
      </c>
      <c r="F18">
        <v>45.852200000000003</v>
      </c>
      <c r="G18">
        <v>305.923</v>
      </c>
      <c r="AC18" s="31">
        <v>473.78800000000001</v>
      </c>
    </row>
    <row r="19" spans="1:29" x14ac:dyDescent="0.2">
      <c r="A19" s="30" t="s">
        <v>66</v>
      </c>
      <c r="B19">
        <v>-0.46615400000000001</v>
      </c>
      <c r="C19">
        <v>2.02997E-2</v>
      </c>
      <c r="AC19" s="31">
        <v>-0.44585399999999997</v>
      </c>
    </row>
    <row r="20" spans="1:29" x14ac:dyDescent="0.2">
      <c r="A20" s="30" t="s">
        <v>67</v>
      </c>
      <c r="B20">
        <v>7.5469999999999997</v>
      </c>
      <c r="C20">
        <v>1.194</v>
      </c>
      <c r="D20">
        <v>0.66900000000000004</v>
      </c>
      <c r="E20">
        <v>9.6990099999999995</v>
      </c>
      <c r="F20">
        <v>4.0279999999999996</v>
      </c>
      <c r="G20">
        <v>42.135300000000001</v>
      </c>
      <c r="AC20" s="31">
        <v>65.272400000000005</v>
      </c>
    </row>
    <row r="21" spans="1:29" x14ac:dyDescent="0.2">
      <c r="A21" s="30" t="s">
        <v>68</v>
      </c>
      <c r="B21">
        <v>0.345999</v>
      </c>
      <c r="C21">
        <v>0.192</v>
      </c>
      <c r="D21">
        <v>3.5499999999999997E-2</v>
      </c>
      <c r="E21">
        <v>0.888992</v>
      </c>
      <c r="F21">
        <v>0.59599599999999997</v>
      </c>
      <c r="G21">
        <v>3.9788299999999999</v>
      </c>
      <c r="AC21" s="31">
        <v>6.0373200000000002</v>
      </c>
    </row>
    <row r="22" spans="1:29" x14ac:dyDescent="0.2">
      <c r="A22" s="30" t="s">
        <v>69</v>
      </c>
      <c r="H22">
        <v>16.042999999999999</v>
      </c>
      <c r="I22">
        <v>35.129800000000003</v>
      </c>
      <c r="J22">
        <v>2.1160000000000001</v>
      </c>
      <c r="K22">
        <v>26.927</v>
      </c>
      <c r="L22">
        <v>3.4990999999999999</v>
      </c>
      <c r="M22">
        <v>18.347999999999999</v>
      </c>
      <c r="AC22" s="31">
        <v>102.063</v>
      </c>
    </row>
    <row r="23" spans="1:29" x14ac:dyDescent="0.2">
      <c r="A23" s="30" t="s">
        <v>70</v>
      </c>
      <c r="B23">
        <v>-0.64600000000000002</v>
      </c>
      <c r="C23">
        <v>6.6299999999999998E-2</v>
      </c>
      <c r="D23">
        <v>2.7300000000000001E-2</v>
      </c>
      <c r="E23">
        <v>0.66</v>
      </c>
      <c r="F23">
        <v>0.71799999999999997</v>
      </c>
      <c r="G23">
        <v>2.9169999999999998</v>
      </c>
      <c r="AC23" s="31">
        <v>3.7425999999999999</v>
      </c>
    </row>
    <row r="24" spans="1:29" x14ac:dyDescent="0.2">
      <c r="A24" s="30" t="s">
        <v>71</v>
      </c>
      <c r="H24" s="35">
        <v>6.1730299999999998</v>
      </c>
      <c r="I24" s="35">
        <v>9.1800000000000007E-2</v>
      </c>
      <c r="J24" s="35">
        <v>8.9099999999999999E-2</v>
      </c>
      <c r="K24" s="35">
        <v>1.8440000000000001</v>
      </c>
      <c r="L24" s="35"/>
      <c r="M24" s="35"/>
      <c r="AC24" s="31">
        <v>8.1979399999999991</v>
      </c>
    </row>
    <row r="25" spans="1:29" x14ac:dyDescent="0.2">
      <c r="A25" s="30" t="s">
        <v>72</v>
      </c>
      <c r="H25">
        <v>-2.5600000000000001E-2</v>
      </c>
      <c r="I25">
        <v>4.2099999999999999E-2</v>
      </c>
      <c r="J25">
        <v>4.4400000000000002E-2</v>
      </c>
      <c r="K25">
        <v>1.58405</v>
      </c>
      <c r="AC25" s="31">
        <v>1.6449499999999999</v>
      </c>
    </row>
    <row r="26" spans="1:29" x14ac:dyDescent="0.2">
      <c r="A26" s="30" t="s">
        <v>34</v>
      </c>
      <c r="Y26">
        <v>45.311599999999999</v>
      </c>
      <c r="AC26" s="31">
        <v>45.311599999999999</v>
      </c>
    </row>
    <row r="27" spans="1:29" x14ac:dyDescent="0.2">
      <c r="A27" s="30" t="s">
        <v>35</v>
      </c>
      <c r="N27">
        <v>7.1450800000000001</v>
      </c>
      <c r="O27">
        <v>191.55</v>
      </c>
      <c r="P27">
        <v>473.78800000000001</v>
      </c>
      <c r="AC27" s="31">
        <v>672.48199999999997</v>
      </c>
    </row>
    <row r="28" spans="1:29" ht="14.25" customHeight="1" x14ac:dyDescent="0.2">
      <c r="A28" s="30" t="s">
        <v>73</v>
      </c>
      <c r="Q28">
        <v>-0.44585399999999997</v>
      </c>
      <c r="R28">
        <v>65.272400000000005</v>
      </c>
      <c r="S28">
        <v>6.0373200000000002</v>
      </c>
      <c r="T28">
        <v>102.063</v>
      </c>
      <c r="U28">
        <v>3.7425999999999999</v>
      </c>
      <c r="V28">
        <v>8.1979399999999991</v>
      </c>
      <c r="W28">
        <v>1.6449499999999999</v>
      </c>
      <c r="X28">
        <v>45.311599999999999</v>
      </c>
      <c r="AC28" s="31">
        <v>231.82400000000001</v>
      </c>
    </row>
    <row r="29" spans="1:29" x14ac:dyDescent="0.2">
      <c r="A29" s="30" t="s">
        <v>74</v>
      </c>
      <c r="Y29">
        <v>114.827</v>
      </c>
      <c r="Z29">
        <v>106.11499999999999</v>
      </c>
      <c r="AB29">
        <v>40.057899999999997</v>
      </c>
      <c r="AC29" s="31">
        <v>261</v>
      </c>
    </row>
    <row r="30" spans="1:29" x14ac:dyDescent="0.2">
      <c r="A30" s="30" t="s">
        <v>36</v>
      </c>
      <c r="H30" s="35">
        <v>17.268899999999999</v>
      </c>
      <c r="I30" s="35">
        <v>38.638599999999997</v>
      </c>
      <c r="J30" s="35">
        <v>18.544899999999998</v>
      </c>
      <c r="K30" s="35">
        <v>153.66399999999999</v>
      </c>
      <c r="L30" s="35">
        <v>1.571</v>
      </c>
      <c r="M30" s="35">
        <v>21.736000000000001</v>
      </c>
      <c r="AB30">
        <v>10.436</v>
      </c>
      <c r="AC30" s="31">
        <v>261.86</v>
      </c>
    </row>
    <row r="31" spans="1:29" x14ac:dyDescent="0.2">
      <c r="A31" s="32" t="s">
        <v>42</v>
      </c>
      <c r="B31" s="33">
        <v>168.41800000000001</v>
      </c>
      <c r="C31" s="33">
        <v>62.341900000000003</v>
      </c>
      <c r="D31" s="33">
        <v>22.007300000000001</v>
      </c>
      <c r="E31" s="33">
        <v>391.70299999999997</v>
      </c>
      <c r="F31" s="33">
        <v>174.19300000000001</v>
      </c>
      <c r="G31" s="33">
        <v>796.42499999999995</v>
      </c>
      <c r="H31" s="33">
        <v>207.87799999999999</v>
      </c>
      <c r="I31" s="33">
        <v>136.244</v>
      </c>
      <c r="J31" s="33">
        <v>42.801699999999997</v>
      </c>
      <c r="K31" s="33">
        <v>575.72199999999998</v>
      </c>
      <c r="L31" s="33">
        <v>179.26400000000001</v>
      </c>
      <c r="M31" s="33">
        <v>836.50900000000001</v>
      </c>
      <c r="N31" s="33">
        <v>7.1450800000000001</v>
      </c>
      <c r="O31" s="33">
        <v>191.55</v>
      </c>
      <c r="P31" s="33">
        <v>473.78800000000001</v>
      </c>
      <c r="Q31" s="33">
        <v>-0.44585399999999997</v>
      </c>
      <c r="R31" s="33">
        <v>65.272400000000005</v>
      </c>
      <c r="S31" s="33">
        <v>6.0373200000000002</v>
      </c>
      <c r="T31" s="33">
        <v>102.063</v>
      </c>
      <c r="U31" s="33">
        <v>3.7425999999999999</v>
      </c>
      <c r="V31" s="33">
        <v>8.1979399999999991</v>
      </c>
      <c r="W31" s="33">
        <v>1.6449499999999999</v>
      </c>
      <c r="X31" s="33">
        <v>45.311599999999999</v>
      </c>
      <c r="Y31" s="33">
        <v>672.48199999999997</v>
      </c>
      <c r="Z31" s="33">
        <v>231.82400000000001</v>
      </c>
      <c r="AA31" s="33">
        <v>261</v>
      </c>
      <c r="AB31" s="33">
        <v>261.86</v>
      </c>
      <c r="AC31" s="34">
        <v>5924.98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12.414656199452271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29.696871073213053</v>
      </c>
    </row>
    <row r="36" spans="1:2" x14ac:dyDescent="0.2">
      <c r="A36" s="36" t="str">
        <f t="shared" si="0"/>
        <v>c-Mach</v>
      </c>
      <c r="B36" s="44">
        <f>+(J24+J30)/SUM(Y12:AA12,B12:G12)*100</f>
        <v>54.985849420864788</v>
      </c>
    </row>
    <row r="37" spans="1:2" x14ac:dyDescent="0.2">
      <c r="A37" s="36" t="str">
        <f t="shared" si="0"/>
        <v>c-OthrMfg</v>
      </c>
      <c r="B37" s="44">
        <f>+(K24+K30)/SUM(Y13:AA13,B13:G13)*100</f>
        <v>35.056760513032337</v>
      </c>
    </row>
    <row r="38" spans="1:2" x14ac:dyDescent="0.2">
      <c r="A38" s="36" t="str">
        <f t="shared" si="0"/>
        <v>c-Const</v>
      </c>
      <c r="B38" s="44">
        <f>+(L22+L30)/SUM(Y14:AA14,B14:G14)*100</f>
        <v>2.8699631152483067</v>
      </c>
    </row>
    <row r="39" spans="1:2" x14ac:dyDescent="0.2">
      <c r="A39" s="36" t="str">
        <f t="shared" si="0"/>
        <v>c-OthrSer</v>
      </c>
      <c r="B39" s="44">
        <f>+(M24+M30)/SUM(Y15:AA15,B15:G15)*100</f>
        <v>2.7386646862670356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J36" sqref="J36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ht="12.75" customHeight="1" x14ac:dyDescent="0.2">
      <c r="A4" s="30" t="s">
        <v>51</v>
      </c>
      <c r="H4">
        <v>168.41800000000001</v>
      </c>
      <c r="AC4" s="31">
        <v>168.41800000000001</v>
      </c>
    </row>
    <row r="5" spans="1:29" x14ac:dyDescent="0.2">
      <c r="A5" s="30" t="s">
        <v>52</v>
      </c>
      <c r="I5">
        <v>62.341900000000003</v>
      </c>
      <c r="AC5" s="31">
        <v>62.341900000000003</v>
      </c>
    </row>
    <row r="6" spans="1:29" x14ac:dyDescent="0.2">
      <c r="A6" s="30" t="s">
        <v>53</v>
      </c>
      <c r="J6">
        <v>22.007300000000001</v>
      </c>
      <c r="AC6" s="31">
        <v>22.007300000000001</v>
      </c>
    </row>
    <row r="7" spans="1:29" x14ac:dyDescent="0.2">
      <c r="A7" s="30" t="s">
        <v>54</v>
      </c>
      <c r="K7">
        <v>391.70299999999997</v>
      </c>
      <c r="AC7" s="31">
        <v>391.70299999999997</v>
      </c>
    </row>
    <row r="8" spans="1:29" x14ac:dyDescent="0.2">
      <c r="A8" s="30" t="s">
        <v>55</v>
      </c>
      <c r="L8">
        <v>174.19300000000001</v>
      </c>
      <c r="AC8" s="31">
        <v>174.19300000000001</v>
      </c>
    </row>
    <row r="9" spans="1:29" x14ac:dyDescent="0.2">
      <c r="A9" s="30" t="s">
        <v>56</v>
      </c>
      <c r="M9">
        <v>796.42499999999995</v>
      </c>
      <c r="AC9" s="31">
        <v>796.42499999999995</v>
      </c>
    </row>
    <row r="10" spans="1:29" x14ac:dyDescent="0.2">
      <c r="A10" s="30" t="s">
        <v>57</v>
      </c>
      <c r="B10">
        <v>62.122</v>
      </c>
      <c r="C10">
        <v>0.138431</v>
      </c>
      <c r="D10">
        <v>1.3082999999999999E-2</v>
      </c>
      <c r="E10">
        <v>4.2271200000000002</v>
      </c>
      <c r="F10">
        <v>0.17120099999999999</v>
      </c>
      <c r="G10">
        <v>20.7881</v>
      </c>
      <c r="Y10">
        <v>97.737700000000004</v>
      </c>
      <c r="Z10">
        <v>8.6746000000000004E-2</v>
      </c>
      <c r="AA10">
        <v>3.54026</v>
      </c>
      <c r="AB10">
        <v>19.053100000000001</v>
      </c>
      <c r="AC10" s="31">
        <v>207.87799999999999</v>
      </c>
    </row>
    <row r="11" spans="1:29" x14ac:dyDescent="0.2">
      <c r="A11" s="30" t="s">
        <v>58</v>
      </c>
      <c r="B11">
        <v>5.4139999999999997</v>
      </c>
      <c r="C11">
        <v>30.5977</v>
      </c>
      <c r="D11">
        <v>0.23221</v>
      </c>
      <c r="E11">
        <v>27.894100000000002</v>
      </c>
      <c r="F11">
        <v>6.7720200000000004</v>
      </c>
      <c r="G11">
        <v>40.5364</v>
      </c>
      <c r="Y11">
        <v>18.6311</v>
      </c>
      <c r="Z11">
        <v>1.54E-4</v>
      </c>
      <c r="AA11">
        <v>0.341443</v>
      </c>
      <c r="AB11">
        <v>5.8250099999999998</v>
      </c>
      <c r="AC11" s="31">
        <v>136.244</v>
      </c>
    </row>
    <row r="12" spans="1:29" x14ac:dyDescent="0.2">
      <c r="A12" s="30" t="s">
        <v>59</v>
      </c>
      <c r="B12">
        <v>0.159002</v>
      </c>
      <c r="C12">
        <v>0.38099</v>
      </c>
      <c r="D12">
        <v>1.7369000000000001</v>
      </c>
      <c r="E12">
        <v>2.6074000000000002</v>
      </c>
      <c r="F12">
        <v>2.0493000000000001</v>
      </c>
      <c r="G12">
        <v>1.8001</v>
      </c>
      <c r="Y12">
        <v>2.7</v>
      </c>
      <c r="Z12">
        <v>8.2700000000000004E-4</v>
      </c>
      <c r="AA12">
        <v>22.4542</v>
      </c>
      <c r="AB12">
        <v>8.9130199999999995</v>
      </c>
      <c r="AC12" s="31">
        <v>42.801699999999997</v>
      </c>
    </row>
    <row r="13" spans="1:29" x14ac:dyDescent="0.2">
      <c r="A13" s="30" t="s">
        <v>60</v>
      </c>
      <c r="B13">
        <v>9.7542899999999992</v>
      </c>
      <c r="C13">
        <v>2.2494000000000001</v>
      </c>
      <c r="D13">
        <v>11.0349</v>
      </c>
      <c r="E13">
        <v>183.94200000000001</v>
      </c>
      <c r="F13">
        <v>54.296500000000002</v>
      </c>
      <c r="G13">
        <v>41.874099999999999</v>
      </c>
      <c r="Y13">
        <v>72.5672</v>
      </c>
      <c r="Z13">
        <v>5.3163</v>
      </c>
      <c r="AA13">
        <v>62.554499999999997</v>
      </c>
      <c r="AB13">
        <v>132.13399999999999</v>
      </c>
      <c r="AC13" s="31">
        <v>575.72199999999998</v>
      </c>
    </row>
    <row r="14" spans="1:29" x14ac:dyDescent="0.2">
      <c r="A14" s="30" t="s">
        <v>61</v>
      </c>
      <c r="B14">
        <v>0.35331600000000002</v>
      </c>
      <c r="C14">
        <v>0.24487300000000001</v>
      </c>
      <c r="D14">
        <v>3.6325000000000003E-2</v>
      </c>
      <c r="E14">
        <v>0.93526399999999998</v>
      </c>
      <c r="F14">
        <v>26.1511</v>
      </c>
      <c r="G14">
        <v>10.060700000000001</v>
      </c>
      <c r="Y14">
        <v>1.1097900000000001</v>
      </c>
      <c r="Z14">
        <v>7.8438999999999995E-2</v>
      </c>
      <c r="AA14">
        <v>137.691</v>
      </c>
      <c r="AB14">
        <v>2.6030000000000002</v>
      </c>
      <c r="AC14" s="31">
        <v>179.26400000000001</v>
      </c>
    </row>
    <row r="15" spans="1:29" x14ac:dyDescent="0.2">
      <c r="A15" s="30" t="s">
        <v>62</v>
      </c>
      <c r="B15">
        <v>19.425000000000001</v>
      </c>
      <c r="C15">
        <v>7.4629700000000003</v>
      </c>
      <c r="D15">
        <v>3.5331899999999998</v>
      </c>
      <c r="E15">
        <v>64.145799999999994</v>
      </c>
      <c r="F15">
        <v>21.770199999999999</v>
      </c>
      <c r="G15">
        <v>203.09100000000001</v>
      </c>
      <c r="Y15">
        <v>319.59800000000001</v>
      </c>
      <c r="Z15">
        <v>120.226</v>
      </c>
      <c r="AA15">
        <v>34.4193</v>
      </c>
      <c r="AB15">
        <v>42.838000000000001</v>
      </c>
      <c r="AC15" s="31">
        <v>836.50900000000001</v>
      </c>
    </row>
    <row r="16" spans="1:29" x14ac:dyDescent="0.2">
      <c r="A16" s="30" t="s">
        <v>63</v>
      </c>
      <c r="B16" s="35">
        <v>5.58108</v>
      </c>
      <c r="C16" s="35">
        <v>1.5640099999999999</v>
      </c>
      <c r="D16" s="35"/>
      <c r="E16" s="35"/>
      <c r="F16" s="35"/>
      <c r="G16" s="35"/>
      <c r="AC16" s="31">
        <v>7.1450800000000001</v>
      </c>
    </row>
    <row r="17" spans="1:29" x14ac:dyDescent="0.2">
      <c r="A17" s="30" t="s">
        <v>64</v>
      </c>
      <c r="B17" s="35">
        <v>22.599900000000002</v>
      </c>
      <c r="C17" s="35">
        <v>3.4959899999999999</v>
      </c>
      <c r="D17" s="35">
        <v>1.9570000000000001</v>
      </c>
      <c r="E17" s="35">
        <v>28.386900000000001</v>
      </c>
      <c r="F17" s="35">
        <v>11.789</v>
      </c>
      <c r="G17" s="35">
        <v>123.321</v>
      </c>
      <c r="AC17" s="31">
        <v>191.55</v>
      </c>
    </row>
    <row r="18" spans="1:29" ht="15.75" customHeight="1" x14ac:dyDescent="0.2">
      <c r="A18" s="30" t="s">
        <v>65</v>
      </c>
      <c r="B18" s="35">
        <v>36.2288</v>
      </c>
      <c r="C18" s="35">
        <v>14.7349</v>
      </c>
      <c r="D18" s="35">
        <v>2.7319900000000001</v>
      </c>
      <c r="E18" s="35">
        <v>68.316800000000001</v>
      </c>
      <c r="F18" s="35">
        <v>45.852200000000003</v>
      </c>
      <c r="G18" s="35">
        <v>305.923</v>
      </c>
      <c r="AC18" s="31">
        <v>473.78800000000001</v>
      </c>
    </row>
    <row r="19" spans="1:29" ht="15" customHeight="1" x14ac:dyDescent="0.2">
      <c r="A19" s="30" t="s">
        <v>66</v>
      </c>
      <c r="B19" s="35">
        <v>-0.46615400000000001</v>
      </c>
      <c r="C19" s="35">
        <v>2.02997E-2</v>
      </c>
      <c r="D19" s="35"/>
      <c r="E19" s="35"/>
      <c r="F19" s="35"/>
      <c r="G19" s="35"/>
      <c r="AC19" s="31">
        <v>-0.44585399999999997</v>
      </c>
    </row>
    <row r="20" spans="1:29" ht="12" customHeight="1" x14ac:dyDescent="0.2">
      <c r="A20" s="30" t="s">
        <v>67</v>
      </c>
      <c r="B20" s="35">
        <v>7.5469999999999997</v>
      </c>
      <c r="C20" s="35">
        <v>1.194</v>
      </c>
      <c r="D20" s="35">
        <v>0.66900000000000004</v>
      </c>
      <c r="E20" s="35">
        <v>9.6990099999999995</v>
      </c>
      <c r="F20" s="35">
        <v>4.0279999999999996</v>
      </c>
      <c r="G20" s="35">
        <v>42.135300000000001</v>
      </c>
      <c r="AC20" s="31">
        <v>65.272400000000005</v>
      </c>
    </row>
    <row r="21" spans="1:29" ht="15.75" customHeight="1" x14ac:dyDescent="0.2">
      <c r="A21" s="30" t="s">
        <v>68</v>
      </c>
      <c r="B21" s="35">
        <v>0.345999</v>
      </c>
      <c r="C21" s="35">
        <v>0.192</v>
      </c>
      <c r="D21" s="35">
        <v>3.5499999999999997E-2</v>
      </c>
      <c r="E21" s="35">
        <v>0.888992</v>
      </c>
      <c r="F21" s="35">
        <v>0.59599599999999997</v>
      </c>
      <c r="G21" s="35">
        <v>3.9788299999999999</v>
      </c>
      <c r="AC21" s="31">
        <v>6.0373200000000002</v>
      </c>
    </row>
    <row r="22" spans="1:29" ht="15.75" customHeight="1" x14ac:dyDescent="0.2">
      <c r="A22" s="30" t="s">
        <v>69</v>
      </c>
      <c r="H22" s="35">
        <v>16.042999999999999</v>
      </c>
      <c r="I22" s="35">
        <v>35.129800000000003</v>
      </c>
      <c r="J22" s="35">
        <v>2.1160000000000001</v>
      </c>
      <c r="K22" s="35">
        <v>26.927</v>
      </c>
      <c r="L22" s="35">
        <v>3.4990999999999999</v>
      </c>
      <c r="M22" s="35">
        <v>18.347999999999999</v>
      </c>
      <c r="AC22" s="31">
        <v>102.063</v>
      </c>
    </row>
    <row r="23" spans="1:29" ht="16.5" customHeight="1" x14ac:dyDescent="0.2">
      <c r="A23" s="30" t="s">
        <v>70</v>
      </c>
      <c r="B23" s="35">
        <v>-0.64600000000000002</v>
      </c>
      <c r="C23" s="35">
        <v>6.6299999999999998E-2</v>
      </c>
      <c r="D23" s="35">
        <v>2.7300000000000001E-2</v>
      </c>
      <c r="E23" s="35">
        <v>0.66</v>
      </c>
      <c r="F23" s="35">
        <v>0.71799999999999997</v>
      </c>
      <c r="G23" s="35">
        <v>2.9169999999999998</v>
      </c>
      <c r="AC23" s="31">
        <v>3.7425999999999999</v>
      </c>
    </row>
    <row r="24" spans="1:29" x14ac:dyDescent="0.2">
      <c r="A24" s="30" t="s">
        <v>71</v>
      </c>
      <c r="H24" s="35">
        <v>6.1730299999999998</v>
      </c>
      <c r="I24" s="35">
        <v>9.1800000000000007E-2</v>
      </c>
      <c r="J24" s="35">
        <v>8.9099999999999999E-2</v>
      </c>
      <c r="K24" s="35">
        <v>1.8440000000000001</v>
      </c>
      <c r="L24" s="35"/>
      <c r="M24" s="35"/>
      <c r="AC24" s="31">
        <v>8.1979399999999991</v>
      </c>
    </row>
    <row r="25" spans="1:29" x14ac:dyDescent="0.2">
      <c r="A25" s="30" t="s">
        <v>72</v>
      </c>
      <c r="H25" s="35">
        <v>-2.5600000000000001E-2</v>
      </c>
      <c r="I25" s="35">
        <v>4.2099999999999999E-2</v>
      </c>
      <c r="J25" s="35">
        <v>4.4400000000000002E-2</v>
      </c>
      <c r="K25" s="35">
        <v>1.58405</v>
      </c>
      <c r="L25" s="35"/>
      <c r="M25" s="35"/>
      <c r="AC25" s="31">
        <v>1.6449499999999999</v>
      </c>
    </row>
    <row r="26" spans="1:29" x14ac:dyDescent="0.2">
      <c r="A26" s="30" t="s">
        <v>34</v>
      </c>
      <c r="Y26" s="35">
        <v>45.311599999999999</v>
      </c>
      <c r="AC26" s="31">
        <v>45.311599999999999</v>
      </c>
    </row>
    <row r="27" spans="1:29" x14ac:dyDescent="0.2">
      <c r="A27" s="30" t="s">
        <v>35</v>
      </c>
      <c r="N27">
        <v>7.1450800000000001</v>
      </c>
      <c r="O27">
        <v>191.55</v>
      </c>
      <c r="P27">
        <v>473.78800000000001</v>
      </c>
      <c r="AC27" s="31">
        <v>672.48199999999997</v>
      </c>
    </row>
    <row r="28" spans="1:29" x14ac:dyDescent="0.2">
      <c r="A28" s="30" t="s">
        <v>73</v>
      </c>
      <c r="Q28">
        <v>-0.44585399999999997</v>
      </c>
      <c r="R28">
        <v>65.272400000000005</v>
      </c>
      <c r="S28">
        <v>6.0373200000000002</v>
      </c>
      <c r="T28">
        <v>102.063</v>
      </c>
      <c r="U28">
        <v>3.7425999999999999</v>
      </c>
      <c r="V28">
        <v>8.1979399999999991</v>
      </c>
      <c r="W28">
        <v>1.6449499999999999</v>
      </c>
      <c r="X28">
        <v>45.311599999999999</v>
      </c>
      <c r="AC28" s="31">
        <v>231.82400000000001</v>
      </c>
    </row>
    <row r="29" spans="1:29" x14ac:dyDescent="0.2">
      <c r="A29" s="30" t="s">
        <v>74</v>
      </c>
      <c r="Y29">
        <v>114.827</v>
      </c>
      <c r="Z29">
        <v>106.11499999999999</v>
      </c>
      <c r="AB29">
        <v>40.057899999999997</v>
      </c>
      <c r="AC29" s="31">
        <v>261</v>
      </c>
    </row>
    <row r="30" spans="1:29" x14ac:dyDescent="0.2">
      <c r="A30" s="30" t="s">
        <v>36</v>
      </c>
      <c r="H30">
        <v>17.268899999999999</v>
      </c>
      <c r="I30">
        <v>38.638599999999997</v>
      </c>
      <c r="J30">
        <v>18.544899999999998</v>
      </c>
      <c r="K30">
        <v>153.66399999999999</v>
      </c>
      <c r="L30">
        <v>1.571</v>
      </c>
      <c r="M30">
        <v>21.736000000000001</v>
      </c>
      <c r="AB30">
        <v>10.436</v>
      </c>
      <c r="AC30" s="31">
        <v>261.86</v>
      </c>
    </row>
    <row r="31" spans="1:29" x14ac:dyDescent="0.2">
      <c r="A31" s="32" t="s">
        <v>42</v>
      </c>
      <c r="B31" s="33">
        <v>168.41800000000001</v>
      </c>
      <c r="C31" s="33">
        <v>62.341900000000003</v>
      </c>
      <c r="D31" s="33">
        <v>22.007300000000001</v>
      </c>
      <c r="E31" s="33">
        <v>391.70299999999997</v>
      </c>
      <c r="F31" s="33">
        <v>174.19300000000001</v>
      </c>
      <c r="G31" s="33">
        <v>796.42499999999995</v>
      </c>
      <c r="H31" s="33">
        <v>207.87799999999999</v>
      </c>
      <c r="I31" s="33">
        <v>136.244</v>
      </c>
      <c r="J31" s="33">
        <v>42.801699999999997</v>
      </c>
      <c r="K31" s="33">
        <v>575.72199999999998</v>
      </c>
      <c r="L31" s="33">
        <v>179.26400000000001</v>
      </c>
      <c r="M31" s="33">
        <v>836.50900000000001</v>
      </c>
      <c r="N31" s="33">
        <v>7.1450800000000001</v>
      </c>
      <c r="O31" s="33">
        <v>191.55</v>
      </c>
      <c r="P31" s="33">
        <v>473.78800000000001</v>
      </c>
      <c r="Q31" s="33">
        <v>-0.44585399999999997</v>
      </c>
      <c r="R31" s="33">
        <v>65.272400000000005</v>
      </c>
      <c r="S31" s="33">
        <v>6.0373200000000002</v>
      </c>
      <c r="T31" s="33">
        <v>102.063</v>
      </c>
      <c r="U31" s="33">
        <v>3.7425999999999999</v>
      </c>
      <c r="V31" s="33">
        <v>8.1979399999999991</v>
      </c>
      <c r="W31" s="33">
        <v>1.6449499999999999</v>
      </c>
      <c r="X31" s="33">
        <v>45.311599999999999</v>
      </c>
      <c r="Y31" s="33">
        <v>672.48199999999997</v>
      </c>
      <c r="Z31" s="33">
        <v>231.82400000000001</v>
      </c>
      <c r="AA31" s="33">
        <v>261</v>
      </c>
      <c r="AB31" s="33">
        <v>261.86</v>
      </c>
      <c r="AC31" s="34">
        <v>5924.98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38</v>
      </c>
      <c r="B35" s="25">
        <f>SUM(B16:G18)-Y26</f>
        <v>627.17097000000001</v>
      </c>
    </row>
    <row r="36" spans="1:2" x14ac:dyDescent="0.2">
      <c r="A36" s="26" t="s">
        <v>15</v>
      </c>
      <c r="B36" s="27">
        <f>SUM(B19:G21,H22:M22,B23:G23,H24:M25,Y26)</f>
        <v>231.8237527</v>
      </c>
    </row>
    <row r="37" spans="1:2" ht="13.5" thickBot="1" x14ac:dyDescent="0.25">
      <c r="A37" s="28" t="s">
        <v>5</v>
      </c>
      <c r="B37" s="29">
        <f>SUM(B35:B36)</f>
        <v>858.99472270000001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C37" sqref="C37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168.41800000000001</v>
      </c>
      <c r="AC4" s="31">
        <v>168.41800000000001</v>
      </c>
    </row>
    <row r="5" spans="1:29" x14ac:dyDescent="0.2">
      <c r="A5" s="30" t="s">
        <v>52</v>
      </c>
      <c r="I5">
        <v>62.341900000000003</v>
      </c>
      <c r="AC5" s="31">
        <v>62.341900000000003</v>
      </c>
    </row>
    <row r="6" spans="1:29" x14ac:dyDescent="0.2">
      <c r="A6" s="30" t="s">
        <v>53</v>
      </c>
      <c r="J6">
        <v>22.007300000000001</v>
      </c>
      <c r="AC6" s="31">
        <v>22.007300000000001</v>
      </c>
    </row>
    <row r="7" spans="1:29" x14ac:dyDescent="0.2">
      <c r="A7" s="30" t="s">
        <v>54</v>
      </c>
      <c r="K7">
        <v>391.70299999999997</v>
      </c>
      <c r="AC7" s="31">
        <v>391.70299999999997</v>
      </c>
    </row>
    <row r="8" spans="1:29" x14ac:dyDescent="0.2">
      <c r="A8" s="30" t="s">
        <v>55</v>
      </c>
      <c r="L8">
        <v>174.19300000000001</v>
      </c>
      <c r="AC8" s="31">
        <v>174.19300000000001</v>
      </c>
    </row>
    <row r="9" spans="1:29" x14ac:dyDescent="0.2">
      <c r="A9" s="30" t="s">
        <v>56</v>
      </c>
      <c r="M9">
        <v>796.42499999999995</v>
      </c>
      <c r="AC9" s="31">
        <v>796.42499999999995</v>
      </c>
    </row>
    <row r="10" spans="1:29" ht="12.75" customHeight="1" x14ac:dyDescent="0.2">
      <c r="A10" s="30" t="s">
        <v>57</v>
      </c>
      <c r="B10">
        <v>62.122</v>
      </c>
      <c r="C10">
        <v>0.138431</v>
      </c>
      <c r="D10">
        <v>1.3082999999999999E-2</v>
      </c>
      <c r="E10">
        <v>4.2271200000000002</v>
      </c>
      <c r="F10">
        <v>0.17120099999999999</v>
      </c>
      <c r="G10">
        <v>20.7881</v>
      </c>
      <c r="Y10" s="35">
        <v>97.737700000000004</v>
      </c>
      <c r="Z10" s="35">
        <v>8.6746000000000004E-2</v>
      </c>
      <c r="AA10" s="35">
        <v>3.54026</v>
      </c>
      <c r="AB10" s="35">
        <v>19.053100000000001</v>
      </c>
      <c r="AC10" s="31">
        <v>207.87799999999999</v>
      </c>
    </row>
    <row r="11" spans="1:29" x14ac:dyDescent="0.2">
      <c r="A11" s="30" t="s">
        <v>58</v>
      </c>
      <c r="B11">
        <v>5.4139999999999997</v>
      </c>
      <c r="C11">
        <v>30.5977</v>
      </c>
      <c r="D11">
        <v>0.23221</v>
      </c>
      <c r="E11">
        <v>27.894100000000002</v>
      </c>
      <c r="F11">
        <v>6.7720200000000004</v>
      </c>
      <c r="G11">
        <v>40.5364</v>
      </c>
      <c r="Y11" s="35">
        <v>18.6311</v>
      </c>
      <c r="Z11" s="35">
        <v>1.54E-4</v>
      </c>
      <c r="AA11" s="35">
        <v>0.341443</v>
      </c>
      <c r="AB11" s="35">
        <v>5.8250099999999998</v>
      </c>
      <c r="AC11" s="31">
        <v>136.244</v>
      </c>
    </row>
    <row r="12" spans="1:29" x14ac:dyDescent="0.2">
      <c r="A12" s="30" t="s">
        <v>59</v>
      </c>
      <c r="B12">
        <v>0.159002</v>
      </c>
      <c r="C12">
        <v>0.38099</v>
      </c>
      <c r="D12">
        <v>1.7369000000000001</v>
      </c>
      <c r="E12">
        <v>2.6074000000000002</v>
      </c>
      <c r="F12">
        <v>2.0493000000000001</v>
      </c>
      <c r="G12">
        <v>1.8001</v>
      </c>
      <c r="Y12" s="35">
        <v>2.7</v>
      </c>
      <c r="Z12" s="35">
        <v>8.2700000000000004E-4</v>
      </c>
      <c r="AA12" s="35">
        <v>22.4542</v>
      </c>
      <c r="AB12" s="35">
        <v>8.9130199999999995</v>
      </c>
      <c r="AC12" s="31">
        <v>42.801699999999997</v>
      </c>
    </row>
    <row r="13" spans="1:29" x14ac:dyDescent="0.2">
      <c r="A13" s="30" t="s">
        <v>60</v>
      </c>
      <c r="B13">
        <v>9.7542899999999992</v>
      </c>
      <c r="C13">
        <v>2.2494000000000001</v>
      </c>
      <c r="D13">
        <v>11.0349</v>
      </c>
      <c r="E13">
        <v>183.94200000000001</v>
      </c>
      <c r="F13">
        <v>54.296500000000002</v>
      </c>
      <c r="G13">
        <v>41.874099999999999</v>
      </c>
      <c r="Y13" s="35">
        <v>72.5672</v>
      </c>
      <c r="Z13" s="35">
        <v>5.3163</v>
      </c>
      <c r="AA13" s="35">
        <v>62.554499999999997</v>
      </c>
      <c r="AB13" s="35">
        <v>132.13399999999999</v>
      </c>
      <c r="AC13" s="31">
        <v>575.72199999999998</v>
      </c>
    </row>
    <row r="14" spans="1:29" x14ac:dyDescent="0.2">
      <c r="A14" s="30" t="s">
        <v>61</v>
      </c>
      <c r="B14">
        <v>0.35331600000000002</v>
      </c>
      <c r="C14">
        <v>0.24487300000000001</v>
      </c>
      <c r="D14">
        <v>3.6325000000000003E-2</v>
      </c>
      <c r="E14">
        <v>0.93526399999999998</v>
      </c>
      <c r="F14">
        <v>26.1511</v>
      </c>
      <c r="G14">
        <v>10.060700000000001</v>
      </c>
      <c r="Y14" s="35">
        <v>1.1097900000000001</v>
      </c>
      <c r="Z14" s="35">
        <v>7.8438999999999995E-2</v>
      </c>
      <c r="AA14" s="35">
        <v>137.691</v>
      </c>
      <c r="AB14" s="35">
        <v>2.6030000000000002</v>
      </c>
      <c r="AC14" s="31">
        <v>179.26400000000001</v>
      </c>
    </row>
    <row r="15" spans="1:29" x14ac:dyDescent="0.2">
      <c r="A15" s="30" t="s">
        <v>62</v>
      </c>
      <c r="B15">
        <v>19.425000000000001</v>
      </c>
      <c r="C15">
        <v>7.4629700000000003</v>
      </c>
      <c r="D15">
        <v>3.5331899999999998</v>
      </c>
      <c r="E15">
        <v>64.145799999999994</v>
      </c>
      <c r="F15">
        <v>21.770199999999999</v>
      </c>
      <c r="G15">
        <v>203.09100000000001</v>
      </c>
      <c r="Y15" s="35">
        <v>319.59800000000001</v>
      </c>
      <c r="Z15" s="35">
        <v>120.226</v>
      </c>
      <c r="AA15" s="35">
        <v>34.4193</v>
      </c>
      <c r="AB15" s="35">
        <v>42.838000000000001</v>
      </c>
      <c r="AC15" s="31">
        <v>836.50900000000001</v>
      </c>
    </row>
    <row r="16" spans="1:29" x14ac:dyDescent="0.2">
      <c r="A16" s="30" t="s">
        <v>63</v>
      </c>
      <c r="B16">
        <v>5.58108</v>
      </c>
      <c r="C16">
        <v>1.5640099999999999</v>
      </c>
      <c r="AC16" s="31">
        <v>7.1450800000000001</v>
      </c>
    </row>
    <row r="17" spans="1:29" x14ac:dyDescent="0.2">
      <c r="A17" s="30" t="s">
        <v>64</v>
      </c>
      <c r="B17">
        <v>22.599900000000002</v>
      </c>
      <c r="C17">
        <v>3.4959899999999999</v>
      </c>
      <c r="D17">
        <v>1.9570000000000001</v>
      </c>
      <c r="E17">
        <v>28.386900000000001</v>
      </c>
      <c r="F17">
        <v>11.789</v>
      </c>
      <c r="G17">
        <v>123.321</v>
      </c>
      <c r="AC17" s="31">
        <v>191.55</v>
      </c>
    </row>
    <row r="18" spans="1:29" ht="15.75" customHeight="1" x14ac:dyDescent="0.2">
      <c r="A18" s="30" t="s">
        <v>65</v>
      </c>
      <c r="B18">
        <v>36.2288</v>
      </c>
      <c r="C18">
        <v>14.7349</v>
      </c>
      <c r="D18">
        <v>2.7319900000000001</v>
      </c>
      <c r="E18">
        <v>68.316800000000001</v>
      </c>
      <c r="F18">
        <v>45.852200000000003</v>
      </c>
      <c r="G18">
        <v>305.923</v>
      </c>
      <c r="AC18" s="31">
        <v>473.78800000000001</v>
      </c>
    </row>
    <row r="19" spans="1:29" ht="15" customHeight="1" x14ac:dyDescent="0.2">
      <c r="A19" s="30" t="s">
        <v>66</v>
      </c>
      <c r="B19">
        <v>-0.46615400000000001</v>
      </c>
      <c r="C19">
        <v>2.02997E-2</v>
      </c>
      <c r="AC19" s="31">
        <v>-0.44585399999999997</v>
      </c>
    </row>
    <row r="20" spans="1:29" ht="16.5" customHeight="1" x14ac:dyDescent="0.2">
      <c r="A20" s="30" t="s">
        <v>67</v>
      </c>
      <c r="B20">
        <v>7.5469999999999997</v>
      </c>
      <c r="C20">
        <v>1.194</v>
      </c>
      <c r="D20">
        <v>0.66900000000000004</v>
      </c>
      <c r="E20">
        <v>9.6990099999999995</v>
      </c>
      <c r="F20">
        <v>4.0279999999999996</v>
      </c>
      <c r="G20">
        <v>42.135300000000001</v>
      </c>
      <c r="AC20" s="31">
        <v>65.272400000000005</v>
      </c>
    </row>
    <row r="21" spans="1:29" x14ac:dyDescent="0.2">
      <c r="A21" s="30" t="s">
        <v>68</v>
      </c>
      <c r="B21">
        <v>0.345999</v>
      </c>
      <c r="C21">
        <v>0.192</v>
      </c>
      <c r="D21">
        <v>3.5499999999999997E-2</v>
      </c>
      <c r="E21">
        <v>0.888992</v>
      </c>
      <c r="F21">
        <v>0.59599599999999997</v>
      </c>
      <c r="G21">
        <v>3.9788299999999999</v>
      </c>
      <c r="AC21" s="31">
        <v>6.0373200000000002</v>
      </c>
    </row>
    <row r="22" spans="1:29" x14ac:dyDescent="0.2">
      <c r="A22" s="30" t="s">
        <v>69</v>
      </c>
      <c r="H22">
        <v>16.042999999999999</v>
      </c>
      <c r="I22">
        <v>35.129800000000003</v>
      </c>
      <c r="J22">
        <v>2.1160000000000001</v>
      </c>
      <c r="K22">
        <v>26.927</v>
      </c>
      <c r="L22">
        <v>3.4990999999999999</v>
      </c>
      <c r="M22">
        <v>18.347999999999999</v>
      </c>
      <c r="AC22" s="31">
        <v>102.063</v>
      </c>
    </row>
    <row r="23" spans="1:29" x14ac:dyDescent="0.2">
      <c r="A23" s="30" t="s">
        <v>70</v>
      </c>
      <c r="B23">
        <v>-0.64600000000000002</v>
      </c>
      <c r="C23">
        <v>6.6299999999999998E-2</v>
      </c>
      <c r="D23">
        <v>2.7300000000000001E-2</v>
      </c>
      <c r="E23">
        <v>0.66</v>
      </c>
      <c r="F23">
        <v>0.71799999999999997</v>
      </c>
      <c r="G23">
        <v>2.9169999999999998</v>
      </c>
      <c r="AC23" s="31">
        <v>3.7425999999999999</v>
      </c>
    </row>
    <row r="24" spans="1:29" x14ac:dyDescent="0.2">
      <c r="A24" s="30" t="s">
        <v>71</v>
      </c>
      <c r="H24">
        <v>6.1730299999999998</v>
      </c>
      <c r="I24">
        <v>9.1800000000000007E-2</v>
      </c>
      <c r="J24">
        <v>8.9099999999999999E-2</v>
      </c>
      <c r="K24">
        <v>1.8440000000000001</v>
      </c>
      <c r="AC24" s="31">
        <v>8.1979399999999991</v>
      </c>
    </row>
    <row r="25" spans="1:29" x14ac:dyDescent="0.2">
      <c r="A25" s="30" t="s">
        <v>72</v>
      </c>
      <c r="H25">
        <v>-2.5600000000000001E-2</v>
      </c>
      <c r="I25">
        <v>4.2099999999999999E-2</v>
      </c>
      <c r="J25">
        <v>4.4400000000000002E-2</v>
      </c>
      <c r="K25">
        <v>1.58405</v>
      </c>
      <c r="AC25" s="31">
        <v>1.6449499999999999</v>
      </c>
    </row>
    <row r="26" spans="1:29" x14ac:dyDescent="0.2">
      <c r="A26" s="30" t="s">
        <v>34</v>
      </c>
      <c r="Y26">
        <v>45.311599999999999</v>
      </c>
      <c r="AC26" s="31">
        <v>45.311599999999999</v>
      </c>
    </row>
    <row r="27" spans="1:29" x14ac:dyDescent="0.2">
      <c r="A27" s="30" t="s">
        <v>35</v>
      </c>
      <c r="N27">
        <v>7.1450800000000001</v>
      </c>
      <c r="O27">
        <v>191.55</v>
      </c>
      <c r="P27">
        <v>473.78800000000001</v>
      </c>
      <c r="AC27" s="31">
        <v>672.48199999999997</v>
      </c>
    </row>
    <row r="28" spans="1:29" x14ac:dyDescent="0.2">
      <c r="A28" s="30" t="s">
        <v>73</v>
      </c>
      <c r="Q28">
        <v>-0.44585399999999997</v>
      </c>
      <c r="R28">
        <v>65.272400000000005</v>
      </c>
      <c r="S28">
        <v>6.0373200000000002</v>
      </c>
      <c r="T28">
        <v>102.063</v>
      </c>
      <c r="U28">
        <v>3.7425999999999999</v>
      </c>
      <c r="V28">
        <v>8.1979399999999991</v>
      </c>
      <c r="W28">
        <v>1.6449499999999999</v>
      </c>
      <c r="X28">
        <v>45.311599999999999</v>
      </c>
      <c r="AC28" s="31">
        <v>231.82400000000001</v>
      </c>
    </row>
    <row r="29" spans="1:29" x14ac:dyDescent="0.2">
      <c r="A29" s="30" t="s">
        <v>74</v>
      </c>
      <c r="Y29">
        <v>114.827</v>
      </c>
      <c r="Z29">
        <v>106.11499999999999</v>
      </c>
      <c r="AB29">
        <v>40.057899999999997</v>
      </c>
      <c r="AC29" s="31">
        <v>261</v>
      </c>
    </row>
    <row r="30" spans="1:29" x14ac:dyDescent="0.2">
      <c r="A30" s="30" t="s">
        <v>36</v>
      </c>
      <c r="H30" s="35">
        <v>17.268899999999999</v>
      </c>
      <c r="I30" s="35">
        <v>38.638599999999997</v>
      </c>
      <c r="J30" s="35">
        <v>18.544899999999998</v>
      </c>
      <c r="K30" s="35">
        <v>153.66399999999999</v>
      </c>
      <c r="L30" s="35">
        <v>1.571</v>
      </c>
      <c r="M30" s="35">
        <v>21.736000000000001</v>
      </c>
      <c r="AB30">
        <v>10.436</v>
      </c>
      <c r="AC30" s="31">
        <v>261.86</v>
      </c>
    </row>
    <row r="31" spans="1:29" x14ac:dyDescent="0.2">
      <c r="A31" s="32" t="s">
        <v>42</v>
      </c>
      <c r="B31" s="33">
        <v>168.41800000000001</v>
      </c>
      <c r="C31" s="33">
        <v>62.341900000000003</v>
      </c>
      <c r="D31" s="33">
        <v>22.007300000000001</v>
      </c>
      <c r="E31" s="33">
        <v>391.70299999999997</v>
      </c>
      <c r="F31" s="33">
        <v>174.19300000000001</v>
      </c>
      <c r="G31" s="33">
        <v>796.42499999999995</v>
      </c>
      <c r="H31" s="33">
        <v>207.87799999999999</v>
      </c>
      <c r="I31" s="33">
        <v>136.244</v>
      </c>
      <c r="J31" s="33">
        <v>42.801699999999997</v>
      </c>
      <c r="K31" s="33">
        <v>575.72199999999998</v>
      </c>
      <c r="L31" s="33">
        <v>179.26400000000001</v>
      </c>
      <c r="M31" s="33">
        <v>836.50900000000001</v>
      </c>
      <c r="N31" s="33">
        <v>7.1450800000000001</v>
      </c>
      <c r="O31" s="33">
        <v>191.55</v>
      </c>
      <c r="P31" s="33">
        <v>473.78800000000001</v>
      </c>
      <c r="Q31" s="33">
        <v>-0.44585399999999997</v>
      </c>
      <c r="R31" s="33">
        <v>65.272400000000005</v>
      </c>
      <c r="S31" s="33">
        <v>6.0373200000000002</v>
      </c>
      <c r="T31" s="33">
        <v>102.063</v>
      </c>
      <c r="U31" s="33">
        <v>3.7425999999999999</v>
      </c>
      <c r="V31" s="33">
        <v>8.1979399999999991</v>
      </c>
      <c r="W31" s="33">
        <v>1.6449499999999999</v>
      </c>
      <c r="X31" s="33">
        <v>45.311599999999999</v>
      </c>
      <c r="Y31" s="33">
        <v>672.48199999999997</v>
      </c>
      <c r="Z31" s="33">
        <v>231.82400000000001</v>
      </c>
      <c r="AA31" s="33">
        <v>261</v>
      </c>
      <c r="AB31" s="33">
        <v>261.86</v>
      </c>
      <c r="AC31" s="34">
        <v>5924.98</v>
      </c>
    </row>
    <row r="33" spans="1:2" x14ac:dyDescent="0.2">
      <c r="A33" s="41" t="s">
        <v>81</v>
      </c>
      <c r="B33" s="42"/>
    </row>
    <row r="34" spans="1:2" ht="25.5" x14ac:dyDescent="0.2">
      <c r="A34" s="37" t="s">
        <v>16</v>
      </c>
      <c r="B34" s="37">
        <f>SUM(Y10:Y15)</f>
        <v>512.34379000000001</v>
      </c>
    </row>
    <row r="35" spans="1:2" x14ac:dyDescent="0.2">
      <c r="A35" s="37" t="s">
        <v>10</v>
      </c>
      <c r="B35" s="37">
        <f>SUM(AA10:AA15)</f>
        <v>261.00070299999999</v>
      </c>
    </row>
    <row r="36" spans="1:2" x14ac:dyDescent="0.2">
      <c r="A36" s="37" t="s">
        <v>4</v>
      </c>
      <c r="B36" s="37">
        <f>SUM(Z10:Z15)</f>
        <v>125.708466</v>
      </c>
    </row>
    <row r="37" spans="1:2" x14ac:dyDescent="0.2">
      <c r="A37" s="37" t="s">
        <v>11</v>
      </c>
      <c r="B37" s="38">
        <f>SUM(AB10:AB15)</f>
        <v>211.36612999999997</v>
      </c>
    </row>
    <row r="38" spans="1:2" x14ac:dyDescent="0.2">
      <c r="A38" s="37" t="s">
        <v>17</v>
      </c>
      <c r="B38" s="39">
        <f>SUM(H30:M30)</f>
        <v>251.42339999999999</v>
      </c>
    </row>
    <row r="39" spans="1:2" ht="25.5" x14ac:dyDescent="0.2">
      <c r="A39" s="37" t="s">
        <v>18</v>
      </c>
      <c r="B39" s="40">
        <f>SUM(B34:B37)-B38</f>
        <v>858.99568899999997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C37" sqref="C37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t="s">
        <v>51</v>
      </c>
      <c r="H4">
        <v>168.41800000000001</v>
      </c>
      <c r="AC4" s="31">
        <v>168.41800000000001</v>
      </c>
    </row>
    <row r="5" spans="1:29" ht="12.75" customHeight="1" x14ac:dyDescent="0.2">
      <c r="A5" s="30" t="s">
        <v>52</v>
      </c>
      <c r="I5">
        <v>62.341900000000003</v>
      </c>
      <c r="AC5" s="31">
        <v>62.341900000000003</v>
      </c>
    </row>
    <row r="6" spans="1:29" x14ac:dyDescent="0.2">
      <c r="A6" s="30" t="s">
        <v>53</v>
      </c>
      <c r="J6">
        <v>22.007300000000001</v>
      </c>
      <c r="AC6" s="31">
        <v>22.007300000000001</v>
      </c>
    </row>
    <row r="7" spans="1:29" x14ac:dyDescent="0.2">
      <c r="A7" s="30" t="s">
        <v>54</v>
      </c>
      <c r="K7">
        <v>391.70299999999997</v>
      </c>
      <c r="AC7" s="31">
        <v>391.70299999999997</v>
      </c>
    </row>
    <row r="8" spans="1:29" x14ac:dyDescent="0.2">
      <c r="A8" s="30" t="s">
        <v>55</v>
      </c>
      <c r="L8">
        <v>174.19300000000001</v>
      </c>
      <c r="AC8" s="31">
        <v>174.19300000000001</v>
      </c>
    </row>
    <row r="9" spans="1:29" x14ac:dyDescent="0.2">
      <c r="A9" s="30" t="s">
        <v>56</v>
      </c>
      <c r="M9">
        <v>796.42499999999995</v>
      </c>
      <c r="AC9" s="31">
        <v>796.42499999999995</v>
      </c>
    </row>
    <row r="10" spans="1:29" x14ac:dyDescent="0.2">
      <c r="A10" s="30" t="s">
        <v>57</v>
      </c>
      <c r="B10">
        <v>62.122</v>
      </c>
      <c r="C10">
        <v>0.138431</v>
      </c>
      <c r="D10">
        <v>1.3082999999999999E-2</v>
      </c>
      <c r="E10">
        <v>4.2271200000000002</v>
      </c>
      <c r="F10">
        <v>0.17120099999999999</v>
      </c>
      <c r="G10">
        <v>20.7881</v>
      </c>
      <c r="Y10">
        <v>97.737700000000004</v>
      </c>
      <c r="Z10">
        <v>8.6746000000000004E-2</v>
      </c>
      <c r="AA10">
        <v>3.54026</v>
      </c>
      <c r="AB10">
        <v>19.053100000000001</v>
      </c>
      <c r="AC10" s="31">
        <v>207.87799999999999</v>
      </c>
    </row>
    <row r="11" spans="1:29" x14ac:dyDescent="0.2">
      <c r="A11" s="30" t="s">
        <v>58</v>
      </c>
      <c r="B11">
        <v>5.4139999999999997</v>
      </c>
      <c r="C11">
        <v>30.5977</v>
      </c>
      <c r="D11">
        <v>0.23221</v>
      </c>
      <c r="E11">
        <v>27.894100000000002</v>
      </c>
      <c r="F11">
        <v>6.7720200000000004</v>
      </c>
      <c r="G11">
        <v>40.5364</v>
      </c>
      <c r="Y11">
        <v>18.6311</v>
      </c>
      <c r="Z11">
        <v>1.54E-4</v>
      </c>
      <c r="AA11">
        <v>0.341443</v>
      </c>
      <c r="AB11">
        <v>5.8250099999999998</v>
      </c>
      <c r="AC11" s="31">
        <v>136.244</v>
      </c>
    </row>
    <row r="12" spans="1:29" x14ac:dyDescent="0.2">
      <c r="A12" s="30" t="s">
        <v>59</v>
      </c>
      <c r="B12">
        <v>0.159002</v>
      </c>
      <c r="C12">
        <v>0.38099</v>
      </c>
      <c r="D12">
        <v>1.7369000000000001</v>
      </c>
      <c r="E12">
        <v>2.6074000000000002</v>
      </c>
      <c r="F12">
        <v>2.0493000000000001</v>
      </c>
      <c r="G12">
        <v>1.8001</v>
      </c>
      <c r="Y12">
        <v>2.7</v>
      </c>
      <c r="Z12">
        <v>8.2700000000000004E-4</v>
      </c>
      <c r="AA12">
        <v>22.4542</v>
      </c>
      <c r="AB12">
        <v>8.9130199999999995</v>
      </c>
      <c r="AC12" s="31">
        <v>42.801699999999997</v>
      </c>
    </row>
    <row r="13" spans="1:29" ht="14.25" customHeight="1" x14ac:dyDescent="0.2">
      <c r="A13" s="30" t="s">
        <v>60</v>
      </c>
      <c r="B13">
        <v>9.7542899999999992</v>
      </c>
      <c r="C13">
        <v>2.2494000000000001</v>
      </c>
      <c r="D13">
        <v>11.0349</v>
      </c>
      <c r="E13">
        <v>183.94200000000001</v>
      </c>
      <c r="F13">
        <v>54.296500000000002</v>
      </c>
      <c r="G13">
        <v>41.874099999999999</v>
      </c>
      <c r="Y13">
        <v>72.5672</v>
      </c>
      <c r="Z13">
        <v>5.3163</v>
      </c>
      <c r="AA13">
        <v>62.554499999999997</v>
      </c>
      <c r="AB13">
        <v>132.13399999999999</v>
      </c>
      <c r="AC13" s="31">
        <v>575.72199999999998</v>
      </c>
    </row>
    <row r="14" spans="1:29" ht="12.75" customHeight="1" x14ac:dyDescent="0.2">
      <c r="A14" s="30" t="s">
        <v>61</v>
      </c>
      <c r="B14">
        <v>0.35331600000000002</v>
      </c>
      <c r="C14">
        <v>0.24487300000000001</v>
      </c>
      <c r="D14">
        <v>3.6325000000000003E-2</v>
      </c>
      <c r="E14">
        <v>0.93526399999999998</v>
      </c>
      <c r="F14">
        <v>26.1511</v>
      </c>
      <c r="G14">
        <v>10.060700000000001</v>
      </c>
      <c r="Y14">
        <v>1.1097900000000001</v>
      </c>
      <c r="Z14">
        <v>7.8438999999999995E-2</v>
      </c>
      <c r="AA14">
        <v>137.691</v>
      </c>
      <c r="AB14">
        <v>2.6030000000000002</v>
      </c>
      <c r="AC14" s="31">
        <v>179.26400000000001</v>
      </c>
    </row>
    <row r="15" spans="1:29" ht="16.5" customHeight="1" x14ac:dyDescent="0.2">
      <c r="A15" s="30" t="s">
        <v>62</v>
      </c>
      <c r="B15">
        <v>19.425000000000001</v>
      </c>
      <c r="C15">
        <v>7.4629700000000003</v>
      </c>
      <c r="D15">
        <v>3.5331899999999998</v>
      </c>
      <c r="E15">
        <v>64.145799999999994</v>
      </c>
      <c r="F15">
        <v>21.770199999999999</v>
      </c>
      <c r="G15">
        <v>203.09100000000001</v>
      </c>
      <c r="Y15">
        <v>319.59800000000001</v>
      </c>
      <c r="Z15">
        <v>120.226</v>
      </c>
      <c r="AA15">
        <v>34.4193</v>
      </c>
      <c r="AB15">
        <v>42.838000000000001</v>
      </c>
      <c r="AC15" s="31">
        <v>836.50900000000001</v>
      </c>
    </row>
    <row r="16" spans="1:29" x14ac:dyDescent="0.2">
      <c r="A16" s="30" t="s">
        <v>63</v>
      </c>
      <c r="B16" s="35">
        <v>5.58108</v>
      </c>
      <c r="C16" s="35">
        <v>1.5640099999999999</v>
      </c>
      <c r="D16" s="35"/>
      <c r="E16" s="35"/>
      <c r="F16" s="35"/>
      <c r="G16" s="35"/>
      <c r="AC16" s="31">
        <v>7.1450800000000001</v>
      </c>
    </row>
    <row r="17" spans="1:29" x14ac:dyDescent="0.2">
      <c r="A17" s="30" t="s">
        <v>64</v>
      </c>
      <c r="B17" s="35">
        <v>22.599900000000002</v>
      </c>
      <c r="C17" s="35">
        <v>3.4959899999999999</v>
      </c>
      <c r="D17" s="35">
        <v>1.9570000000000001</v>
      </c>
      <c r="E17" s="35">
        <v>28.386900000000001</v>
      </c>
      <c r="F17" s="35">
        <v>11.789</v>
      </c>
      <c r="G17" s="35">
        <v>123.321</v>
      </c>
      <c r="AC17" s="31">
        <v>191.55</v>
      </c>
    </row>
    <row r="18" spans="1:29" x14ac:dyDescent="0.2">
      <c r="A18" s="30" t="s">
        <v>65</v>
      </c>
      <c r="B18" s="35">
        <v>36.2288</v>
      </c>
      <c r="C18" s="35">
        <v>14.7349</v>
      </c>
      <c r="D18" s="35">
        <v>2.7319900000000001</v>
      </c>
      <c r="E18" s="35">
        <v>68.316800000000001</v>
      </c>
      <c r="F18" s="35">
        <v>45.852200000000003</v>
      </c>
      <c r="G18" s="35">
        <v>305.923</v>
      </c>
      <c r="AC18" s="31">
        <v>473.78800000000001</v>
      </c>
    </row>
    <row r="19" spans="1:29" x14ac:dyDescent="0.2">
      <c r="A19" s="30" t="s">
        <v>66</v>
      </c>
      <c r="B19" s="35">
        <v>-0.46615400000000001</v>
      </c>
      <c r="C19" s="35">
        <v>2.02997E-2</v>
      </c>
      <c r="D19" s="35"/>
      <c r="E19" s="35"/>
      <c r="F19" s="35"/>
      <c r="G19" s="35"/>
      <c r="AC19" s="31">
        <v>-0.44585399999999997</v>
      </c>
    </row>
    <row r="20" spans="1:29" x14ac:dyDescent="0.2">
      <c r="A20" s="30" t="s">
        <v>67</v>
      </c>
      <c r="B20" s="35">
        <v>7.5469999999999997</v>
      </c>
      <c r="C20" s="35">
        <v>1.194</v>
      </c>
      <c r="D20" s="35">
        <v>0.66900000000000004</v>
      </c>
      <c r="E20" s="35">
        <v>9.6990099999999995</v>
      </c>
      <c r="F20" s="35">
        <v>4.0279999999999996</v>
      </c>
      <c r="G20" s="35">
        <v>42.135300000000001</v>
      </c>
      <c r="AC20" s="31">
        <v>65.272400000000005</v>
      </c>
    </row>
    <row r="21" spans="1:29" x14ac:dyDescent="0.2">
      <c r="A21" s="30" t="s">
        <v>68</v>
      </c>
      <c r="B21" s="35">
        <v>0.345999</v>
      </c>
      <c r="C21" s="35">
        <v>0.192</v>
      </c>
      <c r="D21" s="35">
        <v>3.5499999999999997E-2</v>
      </c>
      <c r="E21" s="35">
        <v>0.888992</v>
      </c>
      <c r="F21" s="35">
        <v>0.59599599999999997</v>
      </c>
      <c r="G21" s="35">
        <v>3.9788299999999999</v>
      </c>
      <c r="AC21" s="31">
        <v>6.0373200000000002</v>
      </c>
    </row>
    <row r="22" spans="1:29" x14ac:dyDescent="0.2">
      <c r="A22" s="30" t="s">
        <v>69</v>
      </c>
      <c r="H22" s="35">
        <v>16.042999999999999</v>
      </c>
      <c r="I22" s="35">
        <v>35.129800000000003</v>
      </c>
      <c r="J22" s="35">
        <v>2.1160000000000001</v>
      </c>
      <c r="K22" s="35">
        <v>26.927</v>
      </c>
      <c r="L22" s="35">
        <v>3.4990999999999999</v>
      </c>
      <c r="M22" s="35">
        <v>18.347999999999999</v>
      </c>
      <c r="AC22" s="31">
        <v>102.063</v>
      </c>
    </row>
    <row r="23" spans="1:29" x14ac:dyDescent="0.2">
      <c r="A23" s="30" t="s">
        <v>70</v>
      </c>
      <c r="B23" s="35">
        <v>-0.64600000000000002</v>
      </c>
      <c r="C23" s="35">
        <v>6.6299999999999998E-2</v>
      </c>
      <c r="D23" s="35">
        <v>2.7300000000000001E-2</v>
      </c>
      <c r="E23" s="35">
        <v>0.66</v>
      </c>
      <c r="F23" s="35">
        <v>0.71799999999999997</v>
      </c>
      <c r="G23" s="35">
        <v>2.9169999999999998</v>
      </c>
      <c r="H23" s="35"/>
      <c r="I23" s="35"/>
      <c r="J23" s="35"/>
      <c r="K23" s="35"/>
      <c r="L23" s="35"/>
      <c r="M23" s="35"/>
      <c r="AC23" s="31">
        <v>3.7425999999999999</v>
      </c>
    </row>
    <row r="24" spans="1:29" x14ac:dyDescent="0.2">
      <c r="A24" s="30" t="s">
        <v>71</v>
      </c>
      <c r="H24" s="35">
        <v>6.1730299999999998</v>
      </c>
      <c r="I24" s="35">
        <v>9.1800000000000007E-2</v>
      </c>
      <c r="J24" s="35">
        <v>8.9099999999999999E-2</v>
      </c>
      <c r="K24" s="35">
        <v>1.8440000000000001</v>
      </c>
      <c r="L24" s="35"/>
      <c r="M24" s="35"/>
      <c r="AC24" s="31">
        <v>8.1979399999999991</v>
      </c>
    </row>
    <row r="25" spans="1:29" x14ac:dyDescent="0.2">
      <c r="A25" s="30" t="s">
        <v>72</v>
      </c>
      <c r="H25" s="35">
        <v>-2.5600000000000001E-2</v>
      </c>
      <c r="I25" s="35">
        <v>4.2099999999999999E-2</v>
      </c>
      <c r="J25" s="35">
        <v>4.4400000000000002E-2</v>
      </c>
      <c r="K25" s="35">
        <v>1.58405</v>
      </c>
      <c r="L25" s="35"/>
      <c r="M25" s="35"/>
      <c r="AC25" s="31">
        <v>1.6449499999999999</v>
      </c>
    </row>
    <row r="26" spans="1:29" x14ac:dyDescent="0.2">
      <c r="A26" s="30" t="s">
        <v>34</v>
      </c>
      <c r="Y26">
        <v>45.311599999999999</v>
      </c>
      <c r="AC26" s="31">
        <v>45.311599999999999</v>
      </c>
    </row>
    <row r="27" spans="1:29" x14ac:dyDescent="0.2">
      <c r="A27" s="30" t="s">
        <v>35</v>
      </c>
      <c r="N27">
        <v>7.1450800000000001</v>
      </c>
      <c r="O27">
        <v>191.55</v>
      </c>
      <c r="P27">
        <v>473.78800000000001</v>
      </c>
      <c r="AC27" s="31">
        <v>672.48199999999997</v>
      </c>
    </row>
    <row r="28" spans="1:29" ht="18" customHeight="1" x14ac:dyDescent="0.2">
      <c r="A28" s="30" t="s">
        <v>73</v>
      </c>
      <c r="Q28">
        <v>-0.44585399999999997</v>
      </c>
      <c r="R28">
        <v>65.272400000000005</v>
      </c>
      <c r="S28">
        <v>6.0373200000000002</v>
      </c>
      <c r="T28">
        <v>102.063</v>
      </c>
      <c r="U28">
        <v>3.7425999999999999</v>
      </c>
      <c r="V28">
        <v>8.1979399999999991</v>
      </c>
      <c r="W28">
        <v>1.6449499999999999</v>
      </c>
      <c r="X28">
        <v>45.311599999999999</v>
      </c>
      <c r="AC28" s="31">
        <v>231.82400000000001</v>
      </c>
    </row>
    <row r="29" spans="1:29" x14ac:dyDescent="0.2">
      <c r="A29" s="30" t="s">
        <v>74</v>
      </c>
      <c r="Y29">
        <v>114.827</v>
      </c>
      <c r="Z29">
        <v>106.11499999999999</v>
      </c>
      <c r="AB29">
        <v>40.057899999999997</v>
      </c>
      <c r="AC29" s="31">
        <v>261</v>
      </c>
    </row>
    <row r="30" spans="1:29" x14ac:dyDescent="0.2">
      <c r="A30" s="30" t="s">
        <v>36</v>
      </c>
      <c r="H30">
        <v>17.268899999999999</v>
      </c>
      <c r="I30">
        <v>38.638599999999997</v>
      </c>
      <c r="J30">
        <v>18.544899999999998</v>
      </c>
      <c r="K30">
        <v>153.66399999999999</v>
      </c>
      <c r="L30">
        <v>1.571</v>
      </c>
      <c r="M30">
        <v>21.736000000000001</v>
      </c>
      <c r="AB30">
        <v>10.436</v>
      </c>
      <c r="AC30" s="31">
        <v>261.86</v>
      </c>
    </row>
    <row r="31" spans="1:29" x14ac:dyDescent="0.2">
      <c r="A31" s="32" t="s">
        <v>42</v>
      </c>
      <c r="B31" s="33">
        <v>168.41800000000001</v>
      </c>
      <c r="C31" s="33">
        <v>62.341900000000003</v>
      </c>
      <c r="D31" s="33">
        <v>22.007300000000001</v>
      </c>
      <c r="E31" s="33">
        <v>391.70299999999997</v>
      </c>
      <c r="F31" s="33">
        <v>174.19300000000001</v>
      </c>
      <c r="G31" s="33">
        <v>796.42499999999995</v>
      </c>
      <c r="H31" s="33">
        <v>207.87799999999999</v>
      </c>
      <c r="I31" s="33">
        <v>136.244</v>
      </c>
      <c r="J31" s="33">
        <v>42.801699999999997</v>
      </c>
      <c r="K31" s="33">
        <v>575.72199999999998</v>
      </c>
      <c r="L31" s="33">
        <v>179.26400000000001</v>
      </c>
      <c r="M31" s="33">
        <v>836.50900000000001</v>
      </c>
      <c r="N31" s="33">
        <v>7.1450800000000001</v>
      </c>
      <c r="O31" s="33">
        <v>191.55</v>
      </c>
      <c r="P31" s="33">
        <v>473.78800000000001</v>
      </c>
      <c r="Q31" s="33">
        <v>-0.44585399999999997</v>
      </c>
      <c r="R31" s="33">
        <v>65.272400000000005</v>
      </c>
      <c r="S31" s="33">
        <v>6.0373200000000002</v>
      </c>
      <c r="T31" s="33">
        <v>102.063</v>
      </c>
      <c r="U31" s="33">
        <v>3.7425999999999999</v>
      </c>
      <c r="V31" s="33">
        <v>8.1979399999999991</v>
      </c>
      <c r="W31" s="33">
        <v>1.6449499999999999</v>
      </c>
      <c r="X31" s="33">
        <v>45.311599999999999</v>
      </c>
      <c r="Y31" s="33">
        <v>672.48199999999997</v>
      </c>
      <c r="Z31" s="33">
        <v>231.82400000000001</v>
      </c>
      <c r="AA31" s="33">
        <v>261</v>
      </c>
      <c r="AB31" s="33">
        <v>261.86</v>
      </c>
      <c r="AC31" s="34">
        <v>5924.98</v>
      </c>
    </row>
    <row r="33" spans="1:3" ht="38.25" x14ac:dyDescent="0.2">
      <c r="A33" s="45"/>
      <c r="B33" s="46" t="s">
        <v>7</v>
      </c>
      <c r="C33" s="47" t="s">
        <v>39</v>
      </c>
    </row>
    <row r="34" spans="1:3" x14ac:dyDescent="0.2">
      <c r="A34" s="36" t="str">
        <f>+A4</f>
        <v>a-AgrFood</v>
      </c>
      <c r="B34" s="40">
        <f>SUM(B16:B23,H22:H25)</f>
        <v>93.381054999999989</v>
      </c>
      <c r="C34" s="36">
        <f>+B34/B$40*100</f>
        <v>10.870969580172019</v>
      </c>
    </row>
    <row r="35" spans="1:3" x14ac:dyDescent="0.2">
      <c r="A35" s="36" t="str">
        <f t="shared" ref="A35:A39" si="0">+A5</f>
        <v>a-Energy</v>
      </c>
      <c r="B35" s="40">
        <f>SUM(C16:C23,I22:I25)</f>
        <v>56.531199699999995</v>
      </c>
      <c r="C35" s="36">
        <f t="shared" ref="C35:C40" si="1">+B35/B$40*100</f>
        <v>6.5810881261657368</v>
      </c>
    </row>
    <row r="36" spans="1:3" x14ac:dyDescent="0.2">
      <c r="A36" s="36" t="str">
        <f t="shared" si="0"/>
        <v>a-Mach</v>
      </c>
      <c r="B36" s="40">
        <f>SUM(D16:D23,J22:J25)</f>
        <v>7.6702900000000023</v>
      </c>
      <c r="C36" s="36">
        <f t="shared" si="1"/>
        <v>0.89293796542668813</v>
      </c>
    </row>
    <row r="37" spans="1:3" x14ac:dyDescent="0.2">
      <c r="A37" s="36" t="str">
        <f t="shared" si="0"/>
        <v>a-OthrMfg</v>
      </c>
      <c r="B37" s="40">
        <f>SUM(E16:E23,K22:K25)</f>
        <v>138.30675199999999</v>
      </c>
      <c r="C37" s="36">
        <f t="shared" si="1"/>
        <v>16.101001361832928</v>
      </c>
    </row>
    <row r="38" spans="1:3" x14ac:dyDescent="0.2">
      <c r="A38" s="36" t="str">
        <f t="shared" si="0"/>
        <v>a-Const</v>
      </c>
      <c r="B38" s="40">
        <f>SUM(F16:F23,L22:L25)</f>
        <v>66.482296000000005</v>
      </c>
      <c r="C38" s="36">
        <f t="shared" si="1"/>
        <v>7.739546500475841</v>
      </c>
    </row>
    <row r="39" spans="1:3" x14ac:dyDescent="0.2">
      <c r="A39" s="36" t="str">
        <f t="shared" si="0"/>
        <v>a-OthrSer</v>
      </c>
      <c r="B39" s="40">
        <f>SUM(G16:G23,M22:M25)</f>
        <v>496.62313000000006</v>
      </c>
      <c r="C39" s="36">
        <f t="shared" si="1"/>
        <v>57.814456465926789</v>
      </c>
    </row>
    <row r="40" spans="1:3" x14ac:dyDescent="0.2">
      <c r="A40" s="36" t="s">
        <v>0</v>
      </c>
      <c r="B40" s="40">
        <f>SUM(B34:B39)</f>
        <v>858.99472270000001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C37" sqref="C37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168.41800000000001</v>
      </c>
      <c r="AC4" s="31">
        <v>168.41800000000001</v>
      </c>
    </row>
    <row r="5" spans="1:29" ht="12.75" customHeight="1" x14ac:dyDescent="0.2">
      <c r="A5" s="30" t="s">
        <v>52</v>
      </c>
      <c r="I5">
        <v>62.341900000000003</v>
      </c>
      <c r="AC5" s="31">
        <v>62.341900000000003</v>
      </c>
    </row>
    <row r="6" spans="1:29" x14ac:dyDescent="0.2">
      <c r="A6" s="30" t="s">
        <v>53</v>
      </c>
      <c r="J6">
        <v>22.007300000000001</v>
      </c>
      <c r="AC6" s="31">
        <v>22.007300000000001</v>
      </c>
    </row>
    <row r="7" spans="1:29" x14ac:dyDescent="0.2">
      <c r="A7" s="30" t="s">
        <v>54</v>
      </c>
      <c r="K7">
        <v>391.70299999999997</v>
      </c>
      <c r="AC7" s="31">
        <v>391.70299999999997</v>
      </c>
    </row>
    <row r="8" spans="1:29" x14ac:dyDescent="0.2">
      <c r="A8" s="30" t="s">
        <v>55</v>
      </c>
      <c r="L8">
        <v>174.19300000000001</v>
      </c>
      <c r="AC8" s="31">
        <v>174.19300000000001</v>
      </c>
    </row>
    <row r="9" spans="1:29" x14ac:dyDescent="0.2">
      <c r="A9" s="30" t="s">
        <v>56</v>
      </c>
      <c r="M9">
        <v>796.42499999999995</v>
      </c>
      <c r="AC9" s="31">
        <v>796.42499999999995</v>
      </c>
    </row>
    <row r="10" spans="1:29" x14ac:dyDescent="0.2">
      <c r="A10" s="30" t="s">
        <v>57</v>
      </c>
      <c r="B10">
        <v>62.122</v>
      </c>
      <c r="C10">
        <v>0.138431</v>
      </c>
      <c r="D10">
        <v>1.3082999999999999E-2</v>
      </c>
      <c r="E10">
        <v>4.2271200000000002</v>
      </c>
      <c r="F10">
        <v>0.17120099999999999</v>
      </c>
      <c r="G10">
        <v>20.7881</v>
      </c>
      <c r="Y10">
        <v>97.737700000000004</v>
      </c>
      <c r="Z10">
        <v>8.6746000000000004E-2</v>
      </c>
      <c r="AA10">
        <v>3.54026</v>
      </c>
      <c r="AB10">
        <v>19.053100000000001</v>
      </c>
      <c r="AC10" s="31">
        <v>207.87799999999999</v>
      </c>
    </row>
    <row r="11" spans="1:29" x14ac:dyDescent="0.2">
      <c r="A11" s="30" t="s">
        <v>58</v>
      </c>
      <c r="B11">
        <v>5.4139999999999997</v>
      </c>
      <c r="C11">
        <v>30.5977</v>
      </c>
      <c r="D11">
        <v>0.23221</v>
      </c>
      <c r="E11">
        <v>27.894100000000002</v>
      </c>
      <c r="F11">
        <v>6.7720200000000004</v>
      </c>
      <c r="G11">
        <v>40.5364</v>
      </c>
      <c r="Y11">
        <v>18.6311</v>
      </c>
      <c r="Z11">
        <v>1.54E-4</v>
      </c>
      <c r="AA11">
        <v>0.341443</v>
      </c>
      <c r="AB11">
        <v>5.8250099999999998</v>
      </c>
      <c r="AC11" s="31">
        <v>136.244</v>
      </c>
    </row>
    <row r="12" spans="1:29" x14ac:dyDescent="0.2">
      <c r="A12" s="30" t="s">
        <v>59</v>
      </c>
      <c r="B12">
        <v>0.159002</v>
      </c>
      <c r="C12">
        <v>0.38099</v>
      </c>
      <c r="D12">
        <v>1.7369000000000001</v>
      </c>
      <c r="E12">
        <v>2.6074000000000002</v>
      </c>
      <c r="F12">
        <v>2.0493000000000001</v>
      </c>
      <c r="G12">
        <v>1.8001</v>
      </c>
      <c r="Y12">
        <v>2.7</v>
      </c>
      <c r="Z12">
        <v>8.2700000000000004E-4</v>
      </c>
      <c r="AA12">
        <v>22.4542</v>
      </c>
      <c r="AB12">
        <v>8.9130199999999995</v>
      </c>
      <c r="AC12" s="31">
        <v>42.801699999999997</v>
      </c>
    </row>
    <row r="13" spans="1:29" ht="21.75" customHeight="1" x14ac:dyDescent="0.2">
      <c r="A13" s="30" t="s">
        <v>60</v>
      </c>
      <c r="B13">
        <v>9.7542899999999992</v>
      </c>
      <c r="C13">
        <v>2.2494000000000001</v>
      </c>
      <c r="D13">
        <v>11.0349</v>
      </c>
      <c r="E13">
        <v>183.94200000000001</v>
      </c>
      <c r="F13">
        <v>54.296500000000002</v>
      </c>
      <c r="G13">
        <v>41.874099999999999</v>
      </c>
      <c r="Y13">
        <v>72.5672</v>
      </c>
      <c r="Z13">
        <v>5.3163</v>
      </c>
      <c r="AA13">
        <v>62.554499999999997</v>
      </c>
      <c r="AB13">
        <v>132.13399999999999</v>
      </c>
      <c r="AC13" s="31">
        <v>575.72199999999998</v>
      </c>
    </row>
    <row r="14" spans="1:29" ht="18" customHeight="1" x14ac:dyDescent="0.2">
      <c r="A14" s="30" t="s">
        <v>61</v>
      </c>
      <c r="B14">
        <v>0.35331600000000002</v>
      </c>
      <c r="C14">
        <v>0.24487300000000001</v>
      </c>
      <c r="D14">
        <v>3.6325000000000003E-2</v>
      </c>
      <c r="E14">
        <v>0.93526399999999998</v>
      </c>
      <c r="F14">
        <v>26.1511</v>
      </c>
      <c r="G14">
        <v>10.060700000000001</v>
      </c>
      <c r="Y14">
        <v>1.1097900000000001</v>
      </c>
      <c r="Z14">
        <v>7.8438999999999995E-2</v>
      </c>
      <c r="AA14">
        <v>137.691</v>
      </c>
      <c r="AB14">
        <v>2.6030000000000002</v>
      </c>
      <c r="AC14" s="31">
        <v>179.26400000000001</v>
      </c>
    </row>
    <row r="15" spans="1:29" ht="16.5" customHeight="1" x14ac:dyDescent="0.2">
      <c r="A15" s="30" t="s">
        <v>62</v>
      </c>
      <c r="B15">
        <v>19.425000000000001</v>
      </c>
      <c r="C15">
        <v>7.4629700000000003</v>
      </c>
      <c r="D15">
        <v>3.5331899999999998</v>
      </c>
      <c r="E15">
        <v>64.145799999999994</v>
      </c>
      <c r="F15">
        <v>21.770199999999999</v>
      </c>
      <c r="G15">
        <v>203.09100000000001</v>
      </c>
      <c r="Y15">
        <v>319.59800000000001</v>
      </c>
      <c r="Z15">
        <v>120.226</v>
      </c>
      <c r="AA15">
        <v>34.4193</v>
      </c>
      <c r="AB15">
        <v>42.838000000000001</v>
      </c>
      <c r="AC15" s="31">
        <v>836.50900000000001</v>
      </c>
    </row>
    <row r="16" spans="1:29" x14ac:dyDescent="0.2">
      <c r="A16" s="30" t="s">
        <v>63</v>
      </c>
      <c r="B16" s="35">
        <v>5.58108</v>
      </c>
      <c r="C16" s="35">
        <v>1.5640099999999999</v>
      </c>
      <c r="D16" s="35"/>
      <c r="E16" s="35"/>
      <c r="F16" s="35"/>
      <c r="G16" s="35"/>
      <c r="AC16" s="31">
        <v>7.1450800000000001</v>
      </c>
    </row>
    <row r="17" spans="1:29" x14ac:dyDescent="0.2">
      <c r="A17" s="30" t="s">
        <v>64</v>
      </c>
      <c r="B17" s="35">
        <v>22.599900000000002</v>
      </c>
      <c r="C17" s="35">
        <v>3.4959899999999999</v>
      </c>
      <c r="D17" s="35">
        <v>1.9570000000000001</v>
      </c>
      <c r="E17" s="35">
        <v>28.386900000000001</v>
      </c>
      <c r="F17" s="35">
        <v>11.789</v>
      </c>
      <c r="G17" s="35">
        <v>123.321</v>
      </c>
      <c r="AC17" s="31">
        <v>191.55</v>
      </c>
    </row>
    <row r="18" spans="1:29" x14ac:dyDescent="0.2">
      <c r="A18" s="30" t="s">
        <v>65</v>
      </c>
      <c r="B18" s="35">
        <v>36.2288</v>
      </c>
      <c r="C18" s="35">
        <v>14.7349</v>
      </c>
      <c r="D18" s="35">
        <v>2.7319900000000001</v>
      </c>
      <c r="E18" s="35">
        <v>68.316800000000001</v>
      </c>
      <c r="F18" s="35">
        <v>45.852200000000003</v>
      </c>
      <c r="G18" s="35">
        <v>305.923</v>
      </c>
      <c r="AC18" s="31">
        <v>473.78800000000001</v>
      </c>
    </row>
    <row r="19" spans="1:29" x14ac:dyDescent="0.2">
      <c r="A19" s="30" t="s">
        <v>66</v>
      </c>
      <c r="B19" s="35">
        <v>-0.46615400000000001</v>
      </c>
      <c r="C19" s="35">
        <v>2.02997E-2</v>
      </c>
      <c r="D19" s="35"/>
      <c r="E19" s="35"/>
      <c r="F19" s="35"/>
      <c r="G19" s="35"/>
      <c r="AC19" s="31">
        <v>-0.44585399999999997</v>
      </c>
    </row>
    <row r="20" spans="1:29" x14ac:dyDescent="0.2">
      <c r="A20" s="30" t="s">
        <v>67</v>
      </c>
      <c r="B20" s="35">
        <v>7.5469999999999997</v>
      </c>
      <c r="C20" s="35">
        <v>1.194</v>
      </c>
      <c r="D20" s="35">
        <v>0.66900000000000004</v>
      </c>
      <c r="E20" s="35">
        <v>9.6990099999999995</v>
      </c>
      <c r="F20" s="35">
        <v>4.0279999999999996</v>
      </c>
      <c r="G20" s="35">
        <v>42.135300000000001</v>
      </c>
      <c r="AC20" s="31">
        <v>65.272400000000005</v>
      </c>
    </row>
    <row r="21" spans="1:29" x14ac:dyDescent="0.2">
      <c r="A21" s="30" t="s">
        <v>68</v>
      </c>
      <c r="B21" s="35">
        <v>0.345999</v>
      </c>
      <c r="C21" s="35">
        <v>0.192</v>
      </c>
      <c r="D21" s="35">
        <v>3.5499999999999997E-2</v>
      </c>
      <c r="E21" s="35">
        <v>0.888992</v>
      </c>
      <c r="F21" s="35">
        <v>0.59599599999999997</v>
      </c>
      <c r="G21" s="35">
        <v>3.9788299999999999</v>
      </c>
      <c r="AC21" s="31">
        <v>6.0373200000000002</v>
      </c>
    </row>
    <row r="22" spans="1:29" x14ac:dyDescent="0.2">
      <c r="A22" s="30" t="s">
        <v>69</v>
      </c>
      <c r="H22">
        <v>16.042999999999999</v>
      </c>
      <c r="I22">
        <v>35.129800000000003</v>
      </c>
      <c r="J22">
        <v>2.1160000000000001</v>
      </c>
      <c r="K22">
        <v>26.927</v>
      </c>
      <c r="L22">
        <v>3.4990999999999999</v>
      </c>
      <c r="M22">
        <v>18.347999999999999</v>
      </c>
      <c r="AC22" s="31">
        <v>102.063</v>
      </c>
    </row>
    <row r="23" spans="1:29" x14ac:dyDescent="0.2">
      <c r="A23" s="30" t="s">
        <v>70</v>
      </c>
      <c r="B23">
        <v>-0.64600000000000002</v>
      </c>
      <c r="C23">
        <v>6.6299999999999998E-2</v>
      </c>
      <c r="D23">
        <v>2.7300000000000001E-2</v>
      </c>
      <c r="E23">
        <v>0.66</v>
      </c>
      <c r="F23">
        <v>0.71799999999999997</v>
      </c>
      <c r="G23">
        <v>2.9169999999999998</v>
      </c>
      <c r="AC23" s="31">
        <v>3.7425999999999999</v>
      </c>
    </row>
    <row r="24" spans="1:29" x14ac:dyDescent="0.2">
      <c r="A24" s="30" t="s">
        <v>71</v>
      </c>
      <c r="H24">
        <v>6.1730299999999998</v>
      </c>
      <c r="I24">
        <v>9.1800000000000007E-2</v>
      </c>
      <c r="J24">
        <v>8.9099999999999999E-2</v>
      </c>
      <c r="K24">
        <v>1.8440000000000001</v>
      </c>
      <c r="AC24" s="31">
        <v>8.1979399999999991</v>
      </c>
    </row>
    <row r="25" spans="1:29" x14ac:dyDescent="0.2">
      <c r="A25" s="30" t="s">
        <v>72</v>
      </c>
      <c r="H25">
        <v>-2.5600000000000001E-2</v>
      </c>
      <c r="I25">
        <v>4.2099999999999999E-2</v>
      </c>
      <c r="J25">
        <v>4.4400000000000002E-2</v>
      </c>
      <c r="K25">
        <v>1.58405</v>
      </c>
      <c r="AC25" s="31">
        <v>1.6449499999999999</v>
      </c>
    </row>
    <row r="26" spans="1:29" x14ac:dyDescent="0.2">
      <c r="A26" s="30" t="s">
        <v>34</v>
      </c>
      <c r="Y26">
        <v>45.311599999999999</v>
      </c>
      <c r="AC26" s="31">
        <v>45.311599999999999</v>
      </c>
    </row>
    <row r="27" spans="1:29" x14ac:dyDescent="0.2">
      <c r="A27" s="30" t="s">
        <v>35</v>
      </c>
      <c r="N27">
        <v>7.1450800000000001</v>
      </c>
      <c r="O27">
        <v>191.55</v>
      </c>
      <c r="P27">
        <v>473.78800000000001</v>
      </c>
      <c r="AC27" s="31">
        <v>672.48199999999997</v>
      </c>
    </row>
    <row r="28" spans="1:29" x14ac:dyDescent="0.2">
      <c r="A28" s="30" t="s">
        <v>73</v>
      </c>
      <c r="Q28">
        <v>-0.44585399999999997</v>
      </c>
      <c r="R28">
        <v>65.272400000000005</v>
      </c>
      <c r="S28">
        <v>6.0373200000000002</v>
      </c>
      <c r="T28">
        <v>102.063</v>
      </c>
      <c r="U28">
        <v>3.7425999999999999</v>
      </c>
      <c r="V28">
        <v>8.1979399999999991</v>
      </c>
      <c r="W28">
        <v>1.6449499999999999</v>
      </c>
      <c r="X28">
        <v>45.311599999999999</v>
      </c>
      <c r="AC28" s="31">
        <v>231.82400000000001</v>
      </c>
    </row>
    <row r="29" spans="1:29" x14ac:dyDescent="0.2">
      <c r="A29" s="30" t="s">
        <v>74</v>
      </c>
      <c r="Y29">
        <v>114.827</v>
      </c>
      <c r="Z29">
        <v>106.11499999999999</v>
      </c>
      <c r="AB29">
        <v>40.057899999999997</v>
      </c>
      <c r="AC29" s="31">
        <v>261</v>
      </c>
    </row>
    <row r="30" spans="1:29" x14ac:dyDescent="0.2">
      <c r="A30" s="30" t="s">
        <v>36</v>
      </c>
      <c r="H30">
        <v>17.268899999999999</v>
      </c>
      <c r="I30">
        <v>38.638599999999997</v>
      </c>
      <c r="J30">
        <v>18.544899999999998</v>
      </c>
      <c r="K30">
        <v>153.66399999999999</v>
      </c>
      <c r="L30">
        <v>1.571</v>
      </c>
      <c r="M30">
        <v>21.736000000000001</v>
      </c>
      <c r="AB30">
        <v>10.436</v>
      </c>
      <c r="AC30" s="31">
        <v>261.86</v>
      </c>
    </row>
    <row r="31" spans="1:29" x14ac:dyDescent="0.2">
      <c r="A31" s="32" t="s">
        <v>42</v>
      </c>
      <c r="B31" s="49">
        <v>168.41800000000001</v>
      </c>
      <c r="C31" s="49">
        <v>62.341900000000003</v>
      </c>
      <c r="D31" s="49">
        <v>22.007300000000001</v>
      </c>
      <c r="E31" s="49">
        <v>391.70299999999997</v>
      </c>
      <c r="F31" s="49">
        <v>174.19300000000001</v>
      </c>
      <c r="G31" s="49">
        <v>796.42499999999995</v>
      </c>
      <c r="H31" s="33">
        <v>207.87799999999999</v>
      </c>
      <c r="I31" s="33">
        <v>136.244</v>
      </c>
      <c r="J31" s="33">
        <v>42.801699999999997</v>
      </c>
      <c r="K31" s="33">
        <v>575.72199999999998</v>
      </c>
      <c r="L31" s="33">
        <v>179.26400000000001</v>
      </c>
      <c r="M31" s="33">
        <v>836.50900000000001</v>
      </c>
      <c r="N31" s="33">
        <v>7.1450800000000001</v>
      </c>
      <c r="O31" s="33">
        <v>191.55</v>
      </c>
      <c r="P31" s="33">
        <v>473.78800000000001</v>
      </c>
      <c r="Q31" s="33">
        <v>-0.44585399999999997</v>
      </c>
      <c r="R31" s="33">
        <v>65.272400000000005</v>
      </c>
      <c r="S31" s="33">
        <v>6.0373200000000002</v>
      </c>
      <c r="T31" s="33">
        <v>102.063</v>
      </c>
      <c r="U31" s="33">
        <v>3.7425999999999999</v>
      </c>
      <c r="V31" s="33">
        <v>8.1979399999999991</v>
      </c>
      <c r="W31" s="33">
        <v>1.6449499999999999</v>
      </c>
      <c r="X31" s="33">
        <v>45.311599999999999</v>
      </c>
      <c r="Y31" s="33">
        <v>672.48199999999997</v>
      </c>
      <c r="Z31" s="33">
        <v>231.82400000000001</v>
      </c>
      <c r="AA31" s="33">
        <v>261</v>
      </c>
      <c r="AB31" s="33">
        <v>261.86</v>
      </c>
      <c r="AC31" s="34">
        <v>5924.98</v>
      </c>
    </row>
    <row r="33" spans="1:7" x14ac:dyDescent="0.2">
      <c r="A33" s="50" t="s">
        <v>82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a-Mach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3.0370423588927546</v>
      </c>
      <c r="C35" s="48">
        <f t="shared" ref="C35:G35" si="1">+(C16+C19)/C$31*100</f>
        <v>2.5413240533252912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17.900046313339431</v>
      </c>
      <c r="C36" s="48">
        <f t="shared" si="2"/>
        <v>7.5230142167627232</v>
      </c>
      <c r="D36" s="48">
        <f t="shared" si="2"/>
        <v>11.932404247681452</v>
      </c>
      <c r="E36" s="48">
        <f t="shared" si="2"/>
        <v>9.7231601493989075</v>
      </c>
      <c r="F36" s="48">
        <f t="shared" si="2"/>
        <v>9.0801582153129008</v>
      </c>
      <c r="G36" s="48">
        <f t="shared" si="2"/>
        <v>20.774875223655712</v>
      </c>
    </row>
    <row r="37" spans="1:7" x14ac:dyDescent="0.2">
      <c r="A37" s="51" t="s">
        <v>3</v>
      </c>
      <c r="B37" s="48">
        <f t="shared" ref="B37:G37" si="3">+(B18+B21)/B$31*100</f>
        <v>21.716680521084445</v>
      </c>
      <c r="C37" s="48">
        <f t="shared" si="3"/>
        <v>23.943607750164816</v>
      </c>
      <c r="D37" s="48">
        <f t="shared" si="3"/>
        <v>12.575327277766924</v>
      </c>
      <c r="E37" s="48">
        <f t="shared" si="3"/>
        <v>17.667924932921117</v>
      </c>
      <c r="F37" s="48">
        <f t="shared" si="3"/>
        <v>26.664789055817394</v>
      </c>
      <c r="G37" s="48">
        <f t="shared" si="3"/>
        <v>38.911615029663814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C37" sqref="C37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168.41800000000001</v>
      </c>
      <c r="AC4" s="31">
        <v>168.41800000000001</v>
      </c>
    </row>
    <row r="5" spans="1:29" ht="12.75" customHeight="1" x14ac:dyDescent="0.2">
      <c r="A5" s="30" t="s">
        <v>52</v>
      </c>
      <c r="I5">
        <v>62.341900000000003</v>
      </c>
      <c r="AC5" s="31">
        <v>62.341900000000003</v>
      </c>
    </row>
    <row r="6" spans="1:29" x14ac:dyDescent="0.2">
      <c r="A6" s="30" t="s">
        <v>53</v>
      </c>
      <c r="J6">
        <v>22.007300000000001</v>
      </c>
      <c r="AC6" s="31">
        <v>22.007300000000001</v>
      </c>
    </row>
    <row r="7" spans="1:29" x14ac:dyDescent="0.2">
      <c r="A7" s="30" t="s">
        <v>54</v>
      </c>
      <c r="K7">
        <v>391.70299999999997</v>
      </c>
      <c r="AC7" s="31">
        <v>391.70299999999997</v>
      </c>
    </row>
    <row r="8" spans="1:29" x14ac:dyDescent="0.2">
      <c r="A8" s="30" t="s">
        <v>55</v>
      </c>
      <c r="L8">
        <v>174.19300000000001</v>
      </c>
      <c r="AC8" s="31">
        <v>174.19300000000001</v>
      </c>
    </row>
    <row r="9" spans="1:29" x14ac:dyDescent="0.2">
      <c r="A9" s="30" t="s">
        <v>56</v>
      </c>
      <c r="M9">
        <v>796.42499999999995</v>
      </c>
      <c r="AC9" s="31">
        <v>796.42499999999995</v>
      </c>
    </row>
    <row r="10" spans="1:29" x14ac:dyDescent="0.2">
      <c r="A10" s="30" t="s">
        <v>57</v>
      </c>
      <c r="B10">
        <v>62.122</v>
      </c>
      <c r="C10">
        <v>0.138431</v>
      </c>
      <c r="D10">
        <v>1.3082999999999999E-2</v>
      </c>
      <c r="E10">
        <v>4.2271200000000002</v>
      </c>
      <c r="F10">
        <v>0.17120099999999999</v>
      </c>
      <c r="G10">
        <v>20.7881</v>
      </c>
      <c r="Y10">
        <v>97.737700000000004</v>
      </c>
      <c r="Z10">
        <v>8.6746000000000004E-2</v>
      </c>
      <c r="AA10">
        <v>3.54026</v>
      </c>
      <c r="AB10">
        <v>19.053100000000001</v>
      </c>
      <c r="AC10" s="31">
        <v>207.87799999999999</v>
      </c>
    </row>
    <row r="11" spans="1:29" x14ac:dyDescent="0.2">
      <c r="A11" s="30" t="s">
        <v>58</v>
      </c>
      <c r="B11">
        <v>5.4139999999999997</v>
      </c>
      <c r="C11">
        <v>30.5977</v>
      </c>
      <c r="D11">
        <v>0.23221</v>
      </c>
      <c r="E11">
        <v>27.894100000000002</v>
      </c>
      <c r="F11">
        <v>6.7720200000000004</v>
      </c>
      <c r="G11">
        <v>40.5364</v>
      </c>
      <c r="Y11">
        <v>18.6311</v>
      </c>
      <c r="Z11">
        <v>1.54E-4</v>
      </c>
      <c r="AA11">
        <v>0.341443</v>
      </c>
      <c r="AB11">
        <v>5.8250099999999998</v>
      </c>
      <c r="AC11" s="31">
        <v>136.244</v>
      </c>
    </row>
    <row r="12" spans="1:29" x14ac:dyDescent="0.2">
      <c r="A12" s="30" t="s">
        <v>59</v>
      </c>
      <c r="B12">
        <v>0.159002</v>
      </c>
      <c r="C12">
        <v>0.38099</v>
      </c>
      <c r="D12">
        <v>1.7369000000000001</v>
      </c>
      <c r="E12">
        <v>2.6074000000000002</v>
      </c>
      <c r="F12">
        <v>2.0493000000000001</v>
      </c>
      <c r="G12">
        <v>1.8001</v>
      </c>
      <c r="Y12">
        <v>2.7</v>
      </c>
      <c r="Z12">
        <v>8.2700000000000004E-4</v>
      </c>
      <c r="AA12">
        <v>22.4542</v>
      </c>
      <c r="AB12">
        <v>8.9130199999999995</v>
      </c>
      <c r="AC12" s="31">
        <v>42.801699999999997</v>
      </c>
    </row>
    <row r="13" spans="1:29" ht="12.75" customHeight="1" x14ac:dyDescent="0.2">
      <c r="A13" s="30" t="s">
        <v>60</v>
      </c>
      <c r="B13">
        <v>9.7542899999999992</v>
      </c>
      <c r="C13">
        <v>2.2494000000000001</v>
      </c>
      <c r="D13">
        <v>11.0349</v>
      </c>
      <c r="E13">
        <v>183.94200000000001</v>
      </c>
      <c r="F13">
        <v>54.296500000000002</v>
      </c>
      <c r="G13">
        <v>41.874099999999999</v>
      </c>
      <c r="Y13">
        <v>72.5672</v>
      </c>
      <c r="Z13">
        <v>5.3163</v>
      </c>
      <c r="AA13">
        <v>62.554499999999997</v>
      </c>
      <c r="AB13">
        <v>132.13399999999999</v>
      </c>
      <c r="AC13" s="31">
        <v>575.72199999999998</v>
      </c>
    </row>
    <row r="14" spans="1:29" ht="14.25" customHeight="1" x14ac:dyDescent="0.2">
      <c r="A14" s="30" t="s">
        <v>61</v>
      </c>
      <c r="B14">
        <v>0.35331600000000002</v>
      </c>
      <c r="C14">
        <v>0.24487300000000001</v>
      </c>
      <c r="D14">
        <v>3.6325000000000003E-2</v>
      </c>
      <c r="E14">
        <v>0.93526399999999998</v>
      </c>
      <c r="F14">
        <v>26.1511</v>
      </c>
      <c r="G14">
        <v>10.060700000000001</v>
      </c>
      <c r="Y14">
        <v>1.1097900000000001</v>
      </c>
      <c r="Z14">
        <v>7.8438999999999995E-2</v>
      </c>
      <c r="AA14">
        <v>137.691</v>
      </c>
      <c r="AB14">
        <v>2.6030000000000002</v>
      </c>
      <c r="AC14" s="31">
        <v>179.26400000000001</v>
      </c>
    </row>
    <row r="15" spans="1:29" ht="16.5" customHeight="1" x14ac:dyDescent="0.2">
      <c r="A15" s="30" t="s">
        <v>62</v>
      </c>
      <c r="B15">
        <v>19.425000000000001</v>
      </c>
      <c r="C15">
        <v>7.4629700000000003</v>
      </c>
      <c r="D15">
        <v>3.5331899999999998</v>
      </c>
      <c r="E15">
        <v>64.145799999999994</v>
      </c>
      <c r="F15">
        <v>21.770199999999999</v>
      </c>
      <c r="G15">
        <v>203.09100000000001</v>
      </c>
      <c r="Y15">
        <v>319.59800000000001</v>
      </c>
      <c r="Z15">
        <v>120.226</v>
      </c>
      <c r="AA15">
        <v>34.4193</v>
      </c>
      <c r="AB15">
        <v>42.838000000000001</v>
      </c>
      <c r="AC15" s="31">
        <v>836.50900000000001</v>
      </c>
    </row>
    <row r="16" spans="1:29" x14ac:dyDescent="0.2">
      <c r="A16" s="30" t="s">
        <v>63</v>
      </c>
      <c r="B16" s="35">
        <v>5.58108</v>
      </c>
      <c r="C16" s="35">
        <v>1.5640099999999999</v>
      </c>
      <c r="D16" s="35"/>
      <c r="E16" s="35"/>
      <c r="F16" s="35"/>
      <c r="G16" s="35"/>
      <c r="AC16" s="31">
        <v>7.1450800000000001</v>
      </c>
    </row>
    <row r="17" spans="1:29" x14ac:dyDescent="0.2">
      <c r="A17" s="30" t="s">
        <v>64</v>
      </c>
      <c r="B17" s="35">
        <v>22.599900000000002</v>
      </c>
      <c r="C17" s="35">
        <v>3.4959899999999999</v>
      </c>
      <c r="D17" s="35">
        <v>1.9570000000000001</v>
      </c>
      <c r="E17" s="35">
        <v>28.386900000000001</v>
      </c>
      <c r="F17" s="35">
        <v>11.789</v>
      </c>
      <c r="G17" s="35">
        <v>123.321</v>
      </c>
      <c r="AC17" s="31">
        <v>191.55</v>
      </c>
    </row>
    <row r="18" spans="1:29" x14ac:dyDescent="0.2">
      <c r="A18" s="30" t="s">
        <v>65</v>
      </c>
      <c r="B18" s="35">
        <v>36.2288</v>
      </c>
      <c r="C18" s="35">
        <v>14.7349</v>
      </c>
      <c r="D18" s="35">
        <v>2.7319900000000001</v>
      </c>
      <c r="E18" s="35">
        <v>68.316800000000001</v>
      </c>
      <c r="F18" s="35">
        <v>45.852200000000003</v>
      </c>
      <c r="G18" s="35">
        <v>305.923</v>
      </c>
      <c r="AC18" s="31">
        <v>473.78800000000001</v>
      </c>
    </row>
    <row r="19" spans="1:29" x14ac:dyDescent="0.2">
      <c r="A19" s="30" t="s">
        <v>66</v>
      </c>
      <c r="B19">
        <v>-0.46615400000000001</v>
      </c>
      <c r="C19">
        <v>2.02997E-2</v>
      </c>
      <c r="AC19" s="31">
        <v>-0.44585399999999997</v>
      </c>
    </row>
    <row r="20" spans="1:29" x14ac:dyDescent="0.2">
      <c r="A20" s="30" t="s">
        <v>67</v>
      </c>
      <c r="B20">
        <v>7.5469999999999997</v>
      </c>
      <c r="C20">
        <v>1.194</v>
      </c>
      <c r="D20">
        <v>0.66900000000000004</v>
      </c>
      <c r="E20">
        <v>9.6990099999999995</v>
      </c>
      <c r="F20">
        <v>4.0279999999999996</v>
      </c>
      <c r="G20">
        <v>42.135300000000001</v>
      </c>
      <c r="AC20" s="31">
        <v>65.272400000000005</v>
      </c>
    </row>
    <row r="21" spans="1:29" x14ac:dyDescent="0.2">
      <c r="A21" s="30" t="s">
        <v>68</v>
      </c>
      <c r="B21">
        <v>0.345999</v>
      </c>
      <c r="C21">
        <v>0.192</v>
      </c>
      <c r="D21">
        <v>3.5499999999999997E-2</v>
      </c>
      <c r="E21">
        <v>0.888992</v>
      </c>
      <c r="F21">
        <v>0.59599599999999997</v>
      </c>
      <c r="G21">
        <v>3.9788299999999999</v>
      </c>
      <c r="AC21" s="31">
        <v>6.0373200000000002</v>
      </c>
    </row>
    <row r="22" spans="1:29" x14ac:dyDescent="0.2">
      <c r="A22" s="30" t="s">
        <v>69</v>
      </c>
      <c r="H22">
        <v>16.042999999999999</v>
      </c>
      <c r="I22">
        <v>35.129800000000003</v>
      </c>
      <c r="J22">
        <v>2.1160000000000001</v>
      </c>
      <c r="K22">
        <v>26.927</v>
      </c>
      <c r="L22">
        <v>3.4990999999999999</v>
      </c>
      <c r="M22">
        <v>18.347999999999999</v>
      </c>
      <c r="AC22" s="31">
        <v>102.063</v>
      </c>
    </row>
    <row r="23" spans="1:29" x14ac:dyDescent="0.2">
      <c r="A23" s="30" t="s">
        <v>70</v>
      </c>
      <c r="B23">
        <v>-0.64600000000000002</v>
      </c>
      <c r="C23">
        <v>6.6299999999999998E-2</v>
      </c>
      <c r="D23">
        <v>2.7300000000000001E-2</v>
      </c>
      <c r="E23">
        <v>0.66</v>
      </c>
      <c r="F23">
        <v>0.71799999999999997</v>
      </c>
      <c r="G23">
        <v>2.9169999999999998</v>
      </c>
      <c r="AC23" s="31">
        <v>3.7425999999999999</v>
      </c>
    </row>
    <row r="24" spans="1:29" x14ac:dyDescent="0.2">
      <c r="A24" s="30" t="s">
        <v>71</v>
      </c>
      <c r="H24">
        <v>6.1730299999999998</v>
      </c>
      <c r="I24">
        <v>9.1800000000000007E-2</v>
      </c>
      <c r="J24">
        <v>8.9099999999999999E-2</v>
      </c>
      <c r="K24">
        <v>1.8440000000000001</v>
      </c>
      <c r="AC24" s="31">
        <v>8.1979399999999991</v>
      </c>
    </row>
    <row r="25" spans="1:29" x14ac:dyDescent="0.2">
      <c r="A25" s="30" t="s">
        <v>72</v>
      </c>
      <c r="H25">
        <v>-2.5600000000000001E-2</v>
      </c>
      <c r="I25">
        <v>4.2099999999999999E-2</v>
      </c>
      <c r="J25">
        <v>4.4400000000000002E-2</v>
      </c>
      <c r="K25">
        <v>1.58405</v>
      </c>
      <c r="AC25" s="31">
        <v>1.6449499999999999</v>
      </c>
    </row>
    <row r="26" spans="1:29" x14ac:dyDescent="0.2">
      <c r="A26" s="30" t="s">
        <v>34</v>
      </c>
      <c r="Y26">
        <v>45.311599999999999</v>
      </c>
      <c r="AC26" s="31">
        <v>45.311599999999999</v>
      </c>
    </row>
    <row r="27" spans="1:29" x14ac:dyDescent="0.2">
      <c r="A27" s="30" t="s">
        <v>35</v>
      </c>
      <c r="N27">
        <v>7.1450800000000001</v>
      </c>
      <c r="O27">
        <v>191.55</v>
      </c>
      <c r="P27">
        <v>473.78800000000001</v>
      </c>
      <c r="AC27" s="31">
        <v>672.48199999999997</v>
      </c>
    </row>
    <row r="28" spans="1:29" x14ac:dyDescent="0.2">
      <c r="A28" s="30" t="s">
        <v>73</v>
      </c>
      <c r="Q28">
        <v>-0.44585399999999997</v>
      </c>
      <c r="R28">
        <v>65.272400000000005</v>
      </c>
      <c r="S28">
        <v>6.0373200000000002</v>
      </c>
      <c r="T28">
        <v>102.063</v>
      </c>
      <c r="U28">
        <v>3.7425999999999999</v>
      </c>
      <c r="V28">
        <v>8.1979399999999991</v>
      </c>
      <c r="W28">
        <v>1.6449499999999999</v>
      </c>
      <c r="X28">
        <v>45.311599999999999</v>
      </c>
      <c r="AC28" s="31">
        <v>231.82400000000001</v>
      </c>
    </row>
    <row r="29" spans="1:29" ht="14.25" customHeight="1" x14ac:dyDescent="0.2">
      <c r="A29" s="30" t="s">
        <v>74</v>
      </c>
      <c r="Y29">
        <v>114.827</v>
      </c>
      <c r="Z29">
        <v>106.11499999999999</v>
      </c>
      <c r="AB29">
        <v>40.057899999999997</v>
      </c>
      <c r="AC29" s="31">
        <v>261</v>
      </c>
    </row>
    <row r="30" spans="1:29" x14ac:dyDescent="0.2">
      <c r="A30" s="30" t="s">
        <v>36</v>
      </c>
      <c r="H30">
        <v>17.268899999999999</v>
      </c>
      <c r="I30">
        <v>38.638599999999997</v>
      </c>
      <c r="J30">
        <v>18.544899999999998</v>
      </c>
      <c r="K30">
        <v>153.66399999999999</v>
      </c>
      <c r="L30">
        <v>1.571</v>
      </c>
      <c r="M30">
        <v>21.736000000000001</v>
      </c>
      <c r="AB30">
        <v>10.436</v>
      </c>
      <c r="AC30" s="31">
        <v>261.86</v>
      </c>
    </row>
    <row r="31" spans="1:29" x14ac:dyDescent="0.2">
      <c r="A31" s="32" t="s">
        <v>42</v>
      </c>
      <c r="B31" s="33">
        <v>168.41800000000001</v>
      </c>
      <c r="C31" s="33">
        <v>62.341900000000003</v>
      </c>
      <c r="D31" s="33">
        <v>22.007300000000001</v>
      </c>
      <c r="E31" s="33">
        <v>391.70299999999997</v>
      </c>
      <c r="F31" s="33">
        <v>174.19300000000001</v>
      </c>
      <c r="G31" s="33">
        <v>796.42499999999995</v>
      </c>
      <c r="H31" s="33">
        <v>207.87799999999999</v>
      </c>
      <c r="I31" s="33">
        <v>136.244</v>
      </c>
      <c r="J31" s="33">
        <v>42.801699999999997</v>
      </c>
      <c r="K31" s="33">
        <v>575.72199999999998</v>
      </c>
      <c r="L31" s="33">
        <v>179.26400000000001</v>
      </c>
      <c r="M31" s="33">
        <v>836.50900000000001</v>
      </c>
      <c r="N31" s="33">
        <v>7.1450800000000001</v>
      </c>
      <c r="O31" s="33">
        <v>191.55</v>
      </c>
      <c r="P31" s="33">
        <v>473.78800000000001</v>
      </c>
      <c r="Q31" s="33">
        <v>-0.44585399999999997</v>
      </c>
      <c r="R31" s="33">
        <v>65.272400000000005</v>
      </c>
      <c r="S31" s="33">
        <v>6.0373200000000002</v>
      </c>
      <c r="T31" s="33">
        <v>102.063</v>
      </c>
      <c r="U31" s="33">
        <v>3.7425999999999999</v>
      </c>
      <c r="V31" s="33">
        <v>8.1979399999999991</v>
      </c>
      <c r="W31" s="33">
        <v>1.6449499999999999</v>
      </c>
      <c r="X31" s="33">
        <v>45.311599999999999</v>
      </c>
      <c r="Y31" s="33">
        <v>672.48199999999997</v>
      </c>
      <c r="Z31" s="33">
        <v>231.82400000000001</v>
      </c>
      <c r="AA31" s="33">
        <v>261</v>
      </c>
      <c r="AB31" s="33">
        <v>261.86</v>
      </c>
      <c r="AC31" s="34">
        <v>5924.98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78.110702594369002</v>
      </c>
      <c r="C35" s="36">
        <f>+B17/SUM($B17:$G17)*100</f>
        <v>11.798446764154637</v>
      </c>
      <c r="D35" s="36">
        <f>B18/SUM($B18:$G18)*100</f>
        <v>7.6466317645357149</v>
      </c>
    </row>
    <row r="36" spans="1:4" x14ac:dyDescent="0.2">
      <c r="A36" s="36" t="str">
        <f t="shared" ref="A36:A40" si="0">+A5</f>
        <v>a-Energy</v>
      </c>
      <c r="B36" s="36">
        <f>+C16/SUM($B16:$G16)*100</f>
        <v>21.889297405631002</v>
      </c>
      <c r="C36" s="36">
        <f>+C17/SUM($B17:$G17)*100</f>
        <v>1.8251077174242791</v>
      </c>
      <c r="D36" s="36">
        <f>C18/SUM($B18:$G18)*100</f>
        <v>3.1100217061359277</v>
      </c>
    </row>
    <row r="37" spans="1:4" x14ac:dyDescent="0.2">
      <c r="A37" s="36" t="str">
        <f t="shared" si="0"/>
        <v>a-Mach</v>
      </c>
      <c r="B37" s="36">
        <v>0</v>
      </c>
      <c r="C37" s="36">
        <f>+D17/SUM($B17:$G17)*100</f>
        <v>1.0216664815972913</v>
      </c>
      <c r="D37" s="36">
        <f>D18/SUM($B18:$G18)*100</f>
        <v>0.57662747632805744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14.819593380916785</v>
      </c>
      <c r="D38" s="36">
        <f>E18/SUM($B18:$G18)*100</f>
        <v>14.419285566494985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6.1545355909813315</v>
      </c>
      <c r="D39" s="36">
        <f>F18/SUM($B18:$G18)*100</f>
        <v>9.6777947101158333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64.380650064925675</v>
      </c>
      <c r="D40" s="36">
        <f>G18/SUM($B18:$G18)*100</f>
        <v>64.569638776389482</v>
      </c>
    </row>
    <row r="41" spans="1:4" x14ac:dyDescent="0.2">
      <c r="A41" s="37" t="s">
        <v>0</v>
      </c>
      <c r="B41" s="48">
        <f t="shared" ref="B41" si="1">SUM(B35:B40)</f>
        <v>100</v>
      </c>
      <c r="C41" s="48">
        <f>SUM(C35:C40)</f>
        <v>100</v>
      </c>
      <c r="D41" s="48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C37" sqref="C37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168.41800000000001</v>
      </c>
      <c r="AC4" s="31">
        <v>168.41800000000001</v>
      </c>
    </row>
    <row r="5" spans="1:29" ht="12.75" customHeight="1" x14ac:dyDescent="0.2">
      <c r="A5" s="30" t="s">
        <v>52</v>
      </c>
      <c r="I5">
        <v>62.341900000000003</v>
      </c>
      <c r="AC5" s="31">
        <v>62.341900000000003</v>
      </c>
    </row>
    <row r="6" spans="1:29" x14ac:dyDescent="0.2">
      <c r="A6" s="30" t="s">
        <v>53</v>
      </c>
      <c r="J6">
        <v>22.007300000000001</v>
      </c>
      <c r="AC6" s="31">
        <v>22.007300000000001</v>
      </c>
    </row>
    <row r="7" spans="1:29" x14ac:dyDescent="0.2">
      <c r="A7" s="30" t="s">
        <v>54</v>
      </c>
      <c r="K7">
        <v>391.70299999999997</v>
      </c>
      <c r="AC7" s="31">
        <v>391.70299999999997</v>
      </c>
    </row>
    <row r="8" spans="1:29" x14ac:dyDescent="0.2">
      <c r="A8" s="30" t="s">
        <v>55</v>
      </c>
      <c r="L8">
        <v>174.19300000000001</v>
      </c>
      <c r="AC8" s="31">
        <v>174.19300000000001</v>
      </c>
    </row>
    <row r="9" spans="1:29" x14ac:dyDescent="0.2">
      <c r="A9" s="30" t="s">
        <v>56</v>
      </c>
      <c r="M9">
        <v>796.42499999999995</v>
      </c>
      <c r="AC9" s="31">
        <v>796.42499999999995</v>
      </c>
    </row>
    <row r="10" spans="1:29" x14ac:dyDescent="0.2">
      <c r="A10" s="30" t="s">
        <v>57</v>
      </c>
      <c r="B10" s="35">
        <v>62.122</v>
      </c>
      <c r="C10" s="35">
        <v>0.138431</v>
      </c>
      <c r="D10" s="35">
        <v>1.3082999999999999E-2</v>
      </c>
      <c r="E10" s="35">
        <v>4.2271200000000002</v>
      </c>
      <c r="F10" s="35">
        <v>0.17120099999999999</v>
      </c>
      <c r="G10" s="35">
        <v>20.7881</v>
      </c>
      <c r="Y10" s="35">
        <v>97.737700000000004</v>
      </c>
      <c r="Z10" s="35">
        <v>8.6746000000000004E-2</v>
      </c>
      <c r="AA10" s="35">
        <v>3.54026</v>
      </c>
      <c r="AB10" s="35">
        <v>19.053100000000001</v>
      </c>
      <c r="AC10" s="31">
        <v>207.87799999999999</v>
      </c>
    </row>
    <row r="11" spans="1:29" x14ac:dyDescent="0.2">
      <c r="A11" s="30" t="s">
        <v>58</v>
      </c>
      <c r="B11" s="35">
        <v>5.4139999999999997</v>
      </c>
      <c r="C11" s="35">
        <v>30.5977</v>
      </c>
      <c r="D11" s="35">
        <v>0.23221</v>
      </c>
      <c r="E11" s="35">
        <v>27.894100000000002</v>
      </c>
      <c r="F11" s="35">
        <v>6.7720200000000004</v>
      </c>
      <c r="G11" s="35">
        <v>40.5364</v>
      </c>
      <c r="Y11" s="35">
        <v>18.6311</v>
      </c>
      <c r="Z11" s="35">
        <v>1.54E-4</v>
      </c>
      <c r="AA11" s="35">
        <v>0.341443</v>
      </c>
      <c r="AB11" s="35">
        <v>5.8250099999999998</v>
      </c>
      <c r="AC11" s="31">
        <v>136.244</v>
      </c>
    </row>
    <row r="12" spans="1:29" x14ac:dyDescent="0.2">
      <c r="A12" s="30" t="s">
        <v>59</v>
      </c>
      <c r="B12" s="35">
        <v>0.159002</v>
      </c>
      <c r="C12" s="35">
        <v>0.38099</v>
      </c>
      <c r="D12" s="35">
        <v>1.7369000000000001</v>
      </c>
      <c r="E12" s="35">
        <v>2.6074000000000002</v>
      </c>
      <c r="F12" s="35">
        <v>2.0493000000000001</v>
      </c>
      <c r="G12" s="35">
        <v>1.8001</v>
      </c>
      <c r="Y12" s="35">
        <v>2.7</v>
      </c>
      <c r="Z12" s="35">
        <v>8.2700000000000004E-4</v>
      </c>
      <c r="AA12" s="35">
        <v>22.4542</v>
      </c>
      <c r="AB12" s="35">
        <v>8.9130199999999995</v>
      </c>
      <c r="AC12" s="31">
        <v>42.801699999999997</v>
      </c>
    </row>
    <row r="13" spans="1:29" ht="15" customHeight="1" x14ac:dyDescent="0.2">
      <c r="A13" s="30" t="s">
        <v>60</v>
      </c>
      <c r="B13" s="35">
        <v>9.7542899999999992</v>
      </c>
      <c r="C13" s="35">
        <v>2.2494000000000001</v>
      </c>
      <c r="D13" s="35">
        <v>11.0349</v>
      </c>
      <c r="E13" s="35">
        <v>183.94200000000001</v>
      </c>
      <c r="F13" s="35">
        <v>54.296500000000002</v>
      </c>
      <c r="G13" s="35">
        <v>41.874099999999999</v>
      </c>
      <c r="Y13" s="35">
        <v>72.5672</v>
      </c>
      <c r="Z13" s="35">
        <v>5.3163</v>
      </c>
      <c r="AA13" s="35">
        <v>62.554499999999997</v>
      </c>
      <c r="AB13" s="35">
        <v>132.13399999999999</v>
      </c>
      <c r="AC13" s="31">
        <v>575.72199999999998</v>
      </c>
    </row>
    <row r="14" spans="1:29" ht="13.5" customHeight="1" x14ac:dyDescent="0.2">
      <c r="A14" s="30" t="s">
        <v>61</v>
      </c>
      <c r="B14" s="35">
        <v>0.35331600000000002</v>
      </c>
      <c r="C14" s="35">
        <v>0.24487300000000001</v>
      </c>
      <c r="D14" s="35">
        <v>3.6325000000000003E-2</v>
      </c>
      <c r="E14" s="35">
        <v>0.93526399999999998</v>
      </c>
      <c r="F14" s="35">
        <v>26.1511</v>
      </c>
      <c r="G14" s="35">
        <v>10.060700000000001</v>
      </c>
      <c r="Y14" s="35">
        <v>1.1097900000000001</v>
      </c>
      <c r="Z14" s="35">
        <v>7.8438999999999995E-2</v>
      </c>
      <c r="AA14" s="35">
        <v>137.691</v>
      </c>
      <c r="AB14" s="35">
        <v>2.6030000000000002</v>
      </c>
      <c r="AC14" s="31">
        <v>179.26400000000001</v>
      </c>
    </row>
    <row r="15" spans="1:29" ht="14.25" customHeight="1" x14ac:dyDescent="0.2">
      <c r="A15" s="30" t="s">
        <v>62</v>
      </c>
      <c r="B15" s="35">
        <v>19.425000000000001</v>
      </c>
      <c r="C15" s="35">
        <v>7.4629700000000003</v>
      </c>
      <c r="D15" s="35">
        <v>3.5331899999999998</v>
      </c>
      <c r="E15" s="35">
        <v>64.145799999999994</v>
      </c>
      <c r="F15" s="35">
        <v>21.770199999999999</v>
      </c>
      <c r="G15" s="35">
        <v>203.09100000000001</v>
      </c>
      <c r="Y15" s="35">
        <v>319.59800000000001</v>
      </c>
      <c r="Z15" s="35">
        <v>120.226</v>
      </c>
      <c r="AA15" s="35">
        <v>34.4193</v>
      </c>
      <c r="AB15" s="35">
        <v>42.838000000000001</v>
      </c>
      <c r="AC15" s="31">
        <v>836.50900000000001</v>
      </c>
    </row>
    <row r="16" spans="1:29" x14ac:dyDescent="0.2">
      <c r="A16" s="30" t="s">
        <v>63</v>
      </c>
      <c r="B16">
        <v>5.58108</v>
      </c>
      <c r="C16">
        <v>1.5640099999999999</v>
      </c>
      <c r="AC16" s="31">
        <v>7.1450800000000001</v>
      </c>
    </row>
    <row r="17" spans="1:29" x14ac:dyDescent="0.2">
      <c r="A17" s="30" t="s">
        <v>64</v>
      </c>
      <c r="B17">
        <v>22.599900000000002</v>
      </c>
      <c r="C17">
        <v>3.4959899999999999</v>
      </c>
      <c r="D17">
        <v>1.9570000000000001</v>
      </c>
      <c r="E17">
        <v>28.386900000000001</v>
      </c>
      <c r="F17">
        <v>11.789</v>
      </c>
      <c r="G17">
        <v>123.321</v>
      </c>
      <c r="AC17" s="31">
        <v>191.55</v>
      </c>
    </row>
    <row r="18" spans="1:29" x14ac:dyDescent="0.2">
      <c r="A18" s="30" t="s">
        <v>65</v>
      </c>
      <c r="B18">
        <v>36.2288</v>
      </c>
      <c r="C18">
        <v>14.7349</v>
      </c>
      <c r="D18">
        <v>2.7319900000000001</v>
      </c>
      <c r="E18">
        <v>68.316800000000001</v>
      </c>
      <c r="F18">
        <v>45.852200000000003</v>
      </c>
      <c r="G18">
        <v>305.923</v>
      </c>
      <c r="AC18" s="31">
        <v>473.78800000000001</v>
      </c>
    </row>
    <row r="19" spans="1:29" x14ac:dyDescent="0.2">
      <c r="A19" s="30" t="s">
        <v>66</v>
      </c>
      <c r="B19">
        <v>-0.46615400000000001</v>
      </c>
      <c r="C19">
        <v>2.02997E-2</v>
      </c>
      <c r="AC19" s="31">
        <v>-0.44585399999999997</v>
      </c>
    </row>
    <row r="20" spans="1:29" x14ac:dyDescent="0.2">
      <c r="A20" s="30" t="s">
        <v>67</v>
      </c>
      <c r="B20">
        <v>7.5469999999999997</v>
      </c>
      <c r="C20">
        <v>1.194</v>
      </c>
      <c r="D20">
        <v>0.66900000000000004</v>
      </c>
      <c r="E20">
        <v>9.6990099999999995</v>
      </c>
      <c r="F20">
        <v>4.0279999999999996</v>
      </c>
      <c r="G20">
        <v>42.135300000000001</v>
      </c>
      <c r="AC20" s="31">
        <v>65.272400000000005</v>
      </c>
    </row>
    <row r="21" spans="1:29" x14ac:dyDescent="0.2">
      <c r="A21" s="30" t="s">
        <v>68</v>
      </c>
      <c r="B21">
        <v>0.345999</v>
      </c>
      <c r="C21">
        <v>0.192</v>
      </c>
      <c r="D21">
        <v>3.5499999999999997E-2</v>
      </c>
      <c r="E21">
        <v>0.888992</v>
      </c>
      <c r="F21">
        <v>0.59599599999999997</v>
      </c>
      <c r="G21">
        <v>3.9788299999999999</v>
      </c>
      <c r="AC21" s="31">
        <v>6.0373200000000002</v>
      </c>
    </row>
    <row r="22" spans="1:29" x14ac:dyDescent="0.2">
      <c r="A22" s="30" t="s">
        <v>69</v>
      </c>
      <c r="H22">
        <v>16.042999999999999</v>
      </c>
      <c r="I22">
        <v>35.129800000000003</v>
      </c>
      <c r="J22">
        <v>2.1160000000000001</v>
      </c>
      <c r="K22">
        <v>26.927</v>
      </c>
      <c r="L22">
        <v>3.4990999999999999</v>
      </c>
      <c r="M22">
        <v>18.347999999999999</v>
      </c>
      <c r="AC22" s="31">
        <v>102.063</v>
      </c>
    </row>
    <row r="23" spans="1:29" x14ac:dyDescent="0.2">
      <c r="A23" s="30" t="s">
        <v>70</v>
      </c>
      <c r="B23">
        <v>-0.64600000000000002</v>
      </c>
      <c r="C23">
        <v>6.6299999999999998E-2</v>
      </c>
      <c r="D23">
        <v>2.7300000000000001E-2</v>
      </c>
      <c r="E23">
        <v>0.66</v>
      </c>
      <c r="F23">
        <v>0.71799999999999997</v>
      </c>
      <c r="G23">
        <v>2.9169999999999998</v>
      </c>
      <c r="AC23" s="31">
        <v>3.7425999999999999</v>
      </c>
    </row>
    <row r="24" spans="1:29" x14ac:dyDescent="0.2">
      <c r="A24" s="30" t="s">
        <v>71</v>
      </c>
      <c r="H24">
        <v>6.1730299999999998</v>
      </c>
      <c r="I24">
        <v>9.1800000000000007E-2</v>
      </c>
      <c r="J24">
        <v>8.9099999999999999E-2</v>
      </c>
      <c r="K24">
        <v>1.8440000000000001</v>
      </c>
      <c r="AC24" s="31">
        <v>8.1979399999999991</v>
      </c>
    </row>
    <row r="25" spans="1:29" x14ac:dyDescent="0.2">
      <c r="A25" s="30" t="s">
        <v>72</v>
      </c>
      <c r="H25">
        <v>-2.5600000000000001E-2</v>
      </c>
      <c r="I25">
        <v>4.2099999999999999E-2</v>
      </c>
      <c r="J25">
        <v>4.4400000000000002E-2</v>
      </c>
      <c r="K25">
        <v>1.58405</v>
      </c>
      <c r="AC25" s="31">
        <v>1.6449499999999999</v>
      </c>
    </row>
    <row r="26" spans="1:29" x14ac:dyDescent="0.2">
      <c r="A26" s="30" t="s">
        <v>34</v>
      </c>
      <c r="Y26">
        <v>45.311599999999999</v>
      </c>
      <c r="AC26" s="31">
        <v>45.311599999999999</v>
      </c>
    </row>
    <row r="27" spans="1:29" x14ac:dyDescent="0.2">
      <c r="A27" s="30" t="s">
        <v>35</v>
      </c>
      <c r="N27">
        <v>7.1450800000000001</v>
      </c>
      <c r="O27">
        <v>191.55</v>
      </c>
      <c r="P27">
        <v>473.78800000000001</v>
      </c>
      <c r="AC27" s="31">
        <v>672.48199999999997</v>
      </c>
    </row>
    <row r="28" spans="1:29" x14ac:dyDescent="0.2">
      <c r="A28" s="30" t="s">
        <v>73</v>
      </c>
      <c r="Q28">
        <v>-0.44585399999999997</v>
      </c>
      <c r="R28">
        <v>65.272400000000005</v>
      </c>
      <c r="S28">
        <v>6.0373200000000002</v>
      </c>
      <c r="T28">
        <v>102.063</v>
      </c>
      <c r="U28">
        <v>3.7425999999999999</v>
      </c>
      <c r="V28">
        <v>8.1979399999999991</v>
      </c>
      <c r="W28">
        <v>1.6449499999999999</v>
      </c>
      <c r="X28">
        <v>45.311599999999999</v>
      </c>
      <c r="AC28" s="31">
        <v>231.82400000000001</v>
      </c>
    </row>
    <row r="29" spans="1:29" x14ac:dyDescent="0.2">
      <c r="A29" s="30" t="s">
        <v>74</v>
      </c>
      <c r="Y29">
        <v>114.827</v>
      </c>
      <c r="Z29">
        <v>106.11499999999999</v>
      </c>
      <c r="AB29">
        <v>40.057899999999997</v>
      </c>
      <c r="AC29" s="31">
        <v>261</v>
      </c>
    </row>
    <row r="30" spans="1:29" x14ac:dyDescent="0.2">
      <c r="A30" s="30" t="s">
        <v>36</v>
      </c>
      <c r="H30">
        <v>17.268899999999999</v>
      </c>
      <c r="I30">
        <v>38.638599999999997</v>
      </c>
      <c r="J30">
        <v>18.544899999999998</v>
      </c>
      <c r="K30">
        <v>153.66399999999999</v>
      </c>
      <c r="L30">
        <v>1.571</v>
      </c>
      <c r="M30">
        <v>21.736000000000001</v>
      </c>
      <c r="AB30">
        <v>10.436</v>
      </c>
      <c r="AC30" s="31">
        <v>261.86</v>
      </c>
    </row>
    <row r="31" spans="1:29" x14ac:dyDescent="0.2">
      <c r="A31" s="32" t="s">
        <v>42</v>
      </c>
      <c r="B31" s="33">
        <v>168.41800000000001</v>
      </c>
      <c r="C31" s="33">
        <v>62.341900000000003</v>
      </c>
      <c r="D31" s="33">
        <v>22.007300000000001</v>
      </c>
      <c r="E31" s="33">
        <v>391.70299999999997</v>
      </c>
      <c r="F31" s="33">
        <v>174.19300000000001</v>
      </c>
      <c r="G31" s="33">
        <v>796.42499999999995</v>
      </c>
      <c r="H31" s="33">
        <v>207.87799999999999</v>
      </c>
      <c r="I31" s="33">
        <v>136.244</v>
      </c>
      <c r="J31" s="33">
        <v>42.801699999999997</v>
      </c>
      <c r="K31" s="33">
        <v>575.72199999999998</v>
      </c>
      <c r="L31" s="33">
        <v>179.26400000000001</v>
      </c>
      <c r="M31" s="33">
        <v>836.50900000000001</v>
      </c>
      <c r="N31" s="33">
        <v>7.1450800000000001</v>
      </c>
      <c r="O31" s="33">
        <v>191.55</v>
      </c>
      <c r="P31" s="33">
        <v>473.78800000000001</v>
      </c>
      <c r="Q31" s="33">
        <v>-0.44585399999999997</v>
      </c>
      <c r="R31" s="33">
        <v>65.272400000000005</v>
      </c>
      <c r="S31" s="33">
        <v>6.0373200000000002</v>
      </c>
      <c r="T31" s="33">
        <v>102.063</v>
      </c>
      <c r="U31" s="33">
        <v>3.7425999999999999</v>
      </c>
      <c r="V31" s="33">
        <v>8.1979399999999991</v>
      </c>
      <c r="W31" s="33">
        <v>1.6449499999999999</v>
      </c>
      <c r="X31" s="33">
        <v>45.311599999999999</v>
      </c>
      <c r="Y31" s="33">
        <v>672.48199999999997</v>
      </c>
      <c r="Z31" s="33">
        <v>231.82400000000001</v>
      </c>
      <c r="AA31" s="33">
        <v>261</v>
      </c>
      <c r="AB31" s="33">
        <v>261.86</v>
      </c>
      <c r="AC31" s="34">
        <v>5924.98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10.076017943689315</v>
      </c>
      <c r="C34" s="50">
        <f>+Y10/SUM(Y$10:Y$15)*100</f>
        <v>19.076585274899109</v>
      </c>
      <c r="D34" s="50">
        <f t="shared" ref="D34:E39" si="0">+Z10/SUM(Z$10:Z$15)*100</f>
        <v>6.9005694493161671E-2</v>
      </c>
      <c r="E34" s="50">
        <f t="shared" si="0"/>
        <v>1.356417802445536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12.839435890732315</v>
      </c>
      <c r="C35" s="50">
        <f t="shared" ref="C35:C39" si="3">+Y11/SUM(Y$10:Y$15)*100</f>
        <v>3.636444973793866</v>
      </c>
      <c r="D35" s="50">
        <f t="shared" si="0"/>
        <v>1.2250567117730958E-4</v>
      </c>
      <c r="E35" s="50">
        <f t="shared" si="0"/>
        <v>0.13082072043307869</v>
      </c>
    </row>
    <row r="36" spans="1:5" x14ac:dyDescent="0.2">
      <c r="A36" s="36" t="str">
        <f t="shared" si="1"/>
        <v>c-Mach</v>
      </c>
      <c r="B36" s="50">
        <f t="shared" si="2"/>
        <v>1.0061845724748804</v>
      </c>
      <c r="C36" s="50">
        <f t="shared" si="3"/>
        <v>0.52698989481262182</v>
      </c>
      <c r="D36" s="50">
        <f t="shared" si="0"/>
        <v>6.5787136404957811E-4</v>
      </c>
      <c r="E36" s="50">
        <f t="shared" si="0"/>
        <v>8.6031185900675524</v>
      </c>
    </row>
    <row r="37" spans="1:5" x14ac:dyDescent="0.2">
      <c r="A37" s="36" t="str">
        <f t="shared" si="1"/>
        <v>c-OthrMfg</v>
      </c>
      <c r="B37" s="50">
        <f t="shared" si="2"/>
        <v>34.925212671273634</v>
      </c>
      <c r="C37" s="50">
        <f t="shared" si="3"/>
        <v>14.16377077586907</v>
      </c>
      <c r="D37" s="50">
        <f t="shared" si="0"/>
        <v>4.2290707771424083</v>
      </c>
      <c r="E37" s="50">
        <f t="shared" si="0"/>
        <v>23.967176824040965</v>
      </c>
    </row>
    <row r="38" spans="1:5" ht="14.25" customHeight="1" x14ac:dyDescent="0.2">
      <c r="A38" s="36" t="str">
        <f t="shared" si="1"/>
        <v>c-Const</v>
      </c>
      <c r="B38" s="50">
        <f t="shared" si="2"/>
        <v>4.3527114200221781</v>
      </c>
      <c r="C38" s="50">
        <f t="shared" si="3"/>
        <v>0.21661041309781465</v>
      </c>
      <c r="D38" s="50">
        <f t="shared" si="0"/>
        <v>6.2397547671928476E-2</v>
      </c>
      <c r="E38" s="50">
        <f t="shared" si="0"/>
        <v>52.755030318826392</v>
      </c>
    </row>
    <row r="39" spans="1:5" x14ac:dyDescent="0.2">
      <c r="A39" s="36" t="str">
        <f t="shared" si="1"/>
        <v>c-OthrSer</v>
      </c>
      <c r="B39" s="50">
        <f t="shared" si="2"/>
        <v>36.800437501807671</v>
      </c>
      <c r="C39" s="50">
        <f t="shared" si="3"/>
        <v>62.379598667527524</v>
      </c>
      <c r="D39" s="50">
        <f t="shared" si="0"/>
        <v>95.63874560365727</v>
      </c>
      <c r="E39" s="50">
        <f t="shared" si="0"/>
        <v>13.187435744186482</v>
      </c>
    </row>
    <row r="40" spans="1:5" x14ac:dyDescent="0.2">
      <c r="A40" s="51" t="s">
        <v>0</v>
      </c>
      <c r="B40" s="48">
        <f>SUM(B34:B39)</f>
        <v>100</v>
      </c>
      <c r="C40" s="48">
        <f t="shared" ref="C40:E40" si="4">SUM(C34:C39)</f>
        <v>100</v>
      </c>
      <c r="D40" s="48">
        <f t="shared" si="4"/>
        <v>100</v>
      </c>
      <c r="E40" s="48">
        <f t="shared" si="4"/>
        <v>100.00000000000001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C37" sqref="C37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168.41800000000001</v>
      </c>
      <c r="AC4" s="31">
        <v>168.41800000000001</v>
      </c>
    </row>
    <row r="5" spans="1:29" ht="12.75" customHeight="1" x14ac:dyDescent="0.2">
      <c r="A5" s="30" t="s">
        <v>52</v>
      </c>
      <c r="I5">
        <v>62.341900000000003</v>
      </c>
      <c r="AC5" s="31">
        <v>62.341900000000003</v>
      </c>
    </row>
    <row r="6" spans="1:29" x14ac:dyDescent="0.2">
      <c r="A6" s="30" t="s">
        <v>53</v>
      </c>
      <c r="J6">
        <v>22.007300000000001</v>
      </c>
      <c r="AC6" s="31">
        <v>22.007300000000001</v>
      </c>
    </row>
    <row r="7" spans="1:29" x14ac:dyDescent="0.2">
      <c r="A7" s="30" t="s">
        <v>54</v>
      </c>
      <c r="K7">
        <v>391.70299999999997</v>
      </c>
      <c r="AC7" s="31">
        <v>391.70299999999997</v>
      </c>
    </row>
    <row r="8" spans="1:29" x14ac:dyDescent="0.2">
      <c r="A8" s="30" t="s">
        <v>55</v>
      </c>
      <c r="L8">
        <v>174.19300000000001</v>
      </c>
      <c r="AC8" s="31">
        <v>174.19300000000001</v>
      </c>
    </row>
    <row r="9" spans="1:29" x14ac:dyDescent="0.2">
      <c r="A9" s="30" t="s">
        <v>56</v>
      </c>
      <c r="M9">
        <v>796.42499999999995</v>
      </c>
      <c r="AC9" s="31">
        <v>796.42499999999995</v>
      </c>
    </row>
    <row r="10" spans="1:29" x14ac:dyDescent="0.2">
      <c r="A10" s="30" t="s">
        <v>57</v>
      </c>
      <c r="B10">
        <v>62.122</v>
      </c>
      <c r="C10">
        <v>0.138431</v>
      </c>
      <c r="D10">
        <v>1.3082999999999999E-2</v>
      </c>
      <c r="E10">
        <v>4.2271200000000002</v>
      </c>
      <c r="F10">
        <v>0.17120099999999999</v>
      </c>
      <c r="G10">
        <v>20.7881</v>
      </c>
      <c r="Y10">
        <v>97.737700000000004</v>
      </c>
      <c r="Z10">
        <v>8.6746000000000004E-2</v>
      </c>
      <c r="AA10">
        <v>3.54026</v>
      </c>
      <c r="AB10" s="35">
        <v>19.053100000000001</v>
      </c>
      <c r="AC10" s="31">
        <v>207.87799999999999</v>
      </c>
    </row>
    <row r="11" spans="1:29" x14ac:dyDescent="0.2">
      <c r="A11" s="30" t="s">
        <v>58</v>
      </c>
      <c r="B11">
        <v>5.4139999999999997</v>
      </c>
      <c r="C11">
        <v>30.5977</v>
      </c>
      <c r="D11">
        <v>0.23221</v>
      </c>
      <c r="E11">
        <v>27.894100000000002</v>
      </c>
      <c r="F11">
        <v>6.7720200000000004</v>
      </c>
      <c r="G11">
        <v>40.5364</v>
      </c>
      <c r="Y11">
        <v>18.6311</v>
      </c>
      <c r="Z11">
        <v>1.54E-4</v>
      </c>
      <c r="AA11">
        <v>0.341443</v>
      </c>
      <c r="AB11" s="35">
        <v>5.8250099999999998</v>
      </c>
      <c r="AC11" s="31">
        <v>136.244</v>
      </c>
    </row>
    <row r="12" spans="1:29" x14ac:dyDescent="0.2">
      <c r="A12" s="30" t="s">
        <v>59</v>
      </c>
      <c r="B12">
        <v>0.159002</v>
      </c>
      <c r="C12">
        <v>0.38099</v>
      </c>
      <c r="D12">
        <v>1.7369000000000001</v>
      </c>
      <c r="E12">
        <v>2.6074000000000002</v>
      </c>
      <c r="F12">
        <v>2.0493000000000001</v>
      </c>
      <c r="G12">
        <v>1.8001</v>
      </c>
      <c r="Y12">
        <v>2.7</v>
      </c>
      <c r="Z12">
        <v>8.2700000000000004E-4</v>
      </c>
      <c r="AA12">
        <v>22.4542</v>
      </c>
      <c r="AB12" s="35">
        <v>8.9130199999999995</v>
      </c>
      <c r="AC12" s="31">
        <v>42.801699999999997</v>
      </c>
    </row>
    <row r="13" spans="1:29" ht="15" customHeight="1" x14ac:dyDescent="0.2">
      <c r="A13" s="30" t="s">
        <v>60</v>
      </c>
      <c r="B13">
        <v>9.7542899999999992</v>
      </c>
      <c r="C13">
        <v>2.2494000000000001</v>
      </c>
      <c r="D13">
        <v>11.0349</v>
      </c>
      <c r="E13">
        <v>183.94200000000001</v>
      </c>
      <c r="F13">
        <v>54.296500000000002</v>
      </c>
      <c r="G13">
        <v>41.874099999999999</v>
      </c>
      <c r="Y13">
        <v>72.5672</v>
      </c>
      <c r="Z13">
        <v>5.3163</v>
      </c>
      <c r="AA13">
        <v>62.554499999999997</v>
      </c>
      <c r="AB13" s="35">
        <v>132.13399999999999</v>
      </c>
      <c r="AC13" s="31">
        <v>575.72199999999998</v>
      </c>
    </row>
    <row r="14" spans="1:29" ht="13.5" customHeight="1" x14ac:dyDescent="0.2">
      <c r="A14" s="30" t="s">
        <v>61</v>
      </c>
      <c r="B14">
        <v>0.35331600000000002</v>
      </c>
      <c r="C14">
        <v>0.24487300000000001</v>
      </c>
      <c r="D14">
        <v>3.6325000000000003E-2</v>
      </c>
      <c r="E14">
        <v>0.93526399999999998</v>
      </c>
      <c r="F14">
        <v>26.1511</v>
      </c>
      <c r="G14">
        <v>10.060700000000001</v>
      </c>
      <c r="Y14">
        <v>1.1097900000000001</v>
      </c>
      <c r="Z14">
        <v>7.8438999999999995E-2</v>
      </c>
      <c r="AA14">
        <v>137.691</v>
      </c>
      <c r="AB14" s="35">
        <v>2.6030000000000002</v>
      </c>
      <c r="AC14" s="31">
        <v>179.26400000000001</v>
      </c>
    </row>
    <row r="15" spans="1:29" ht="16.5" customHeight="1" x14ac:dyDescent="0.2">
      <c r="A15" s="30" t="s">
        <v>62</v>
      </c>
      <c r="B15">
        <v>19.425000000000001</v>
      </c>
      <c r="C15">
        <v>7.4629700000000003</v>
      </c>
      <c r="D15">
        <v>3.5331899999999998</v>
      </c>
      <c r="E15">
        <v>64.145799999999994</v>
      </c>
      <c r="F15">
        <v>21.770199999999999</v>
      </c>
      <c r="G15">
        <v>203.09100000000001</v>
      </c>
      <c r="Y15">
        <v>319.59800000000001</v>
      </c>
      <c r="Z15">
        <v>120.226</v>
      </c>
      <c r="AA15">
        <v>34.4193</v>
      </c>
      <c r="AB15" s="35">
        <v>42.838000000000001</v>
      </c>
      <c r="AC15" s="31">
        <v>836.50900000000001</v>
      </c>
    </row>
    <row r="16" spans="1:29" x14ac:dyDescent="0.2">
      <c r="A16" s="30" t="s">
        <v>63</v>
      </c>
      <c r="B16">
        <v>5.58108</v>
      </c>
      <c r="C16">
        <v>1.5640099999999999</v>
      </c>
      <c r="AC16" s="31">
        <v>7.1450800000000001</v>
      </c>
    </row>
    <row r="17" spans="1:29" x14ac:dyDescent="0.2">
      <c r="A17" s="30" t="s">
        <v>64</v>
      </c>
      <c r="B17">
        <v>22.599900000000002</v>
      </c>
      <c r="C17">
        <v>3.4959899999999999</v>
      </c>
      <c r="D17">
        <v>1.9570000000000001</v>
      </c>
      <c r="E17">
        <v>28.386900000000001</v>
      </c>
      <c r="F17">
        <v>11.789</v>
      </c>
      <c r="G17">
        <v>123.321</v>
      </c>
      <c r="AC17" s="31">
        <v>191.55</v>
      </c>
    </row>
    <row r="18" spans="1:29" x14ac:dyDescent="0.2">
      <c r="A18" s="30" t="s">
        <v>65</v>
      </c>
      <c r="B18">
        <v>36.2288</v>
      </c>
      <c r="C18">
        <v>14.7349</v>
      </c>
      <c r="D18">
        <v>2.7319900000000001</v>
      </c>
      <c r="E18">
        <v>68.316800000000001</v>
      </c>
      <c r="F18">
        <v>45.852200000000003</v>
      </c>
      <c r="G18">
        <v>305.923</v>
      </c>
      <c r="AC18" s="31">
        <v>473.78800000000001</v>
      </c>
    </row>
    <row r="19" spans="1:29" x14ac:dyDescent="0.2">
      <c r="A19" s="30" t="s">
        <v>66</v>
      </c>
      <c r="B19">
        <v>-0.46615400000000001</v>
      </c>
      <c r="C19">
        <v>2.02997E-2</v>
      </c>
      <c r="AC19" s="31">
        <v>-0.44585399999999997</v>
      </c>
    </row>
    <row r="20" spans="1:29" x14ac:dyDescent="0.2">
      <c r="A20" s="30" t="s">
        <v>67</v>
      </c>
      <c r="B20">
        <v>7.5469999999999997</v>
      </c>
      <c r="C20">
        <v>1.194</v>
      </c>
      <c r="D20">
        <v>0.66900000000000004</v>
      </c>
      <c r="E20">
        <v>9.6990099999999995</v>
      </c>
      <c r="F20">
        <v>4.0279999999999996</v>
      </c>
      <c r="G20">
        <v>42.135300000000001</v>
      </c>
      <c r="AC20" s="31">
        <v>65.272400000000005</v>
      </c>
    </row>
    <row r="21" spans="1:29" x14ac:dyDescent="0.2">
      <c r="A21" s="30" t="s">
        <v>68</v>
      </c>
      <c r="B21">
        <v>0.345999</v>
      </c>
      <c r="C21">
        <v>0.192</v>
      </c>
      <c r="D21">
        <v>3.5499999999999997E-2</v>
      </c>
      <c r="E21">
        <v>0.888992</v>
      </c>
      <c r="F21">
        <v>0.59599599999999997</v>
      </c>
      <c r="G21">
        <v>3.9788299999999999</v>
      </c>
      <c r="AC21" s="31">
        <v>6.0373200000000002</v>
      </c>
    </row>
    <row r="22" spans="1:29" x14ac:dyDescent="0.2">
      <c r="A22" s="30" t="s">
        <v>69</v>
      </c>
      <c r="H22">
        <v>16.042999999999999</v>
      </c>
      <c r="I22">
        <v>35.129800000000003</v>
      </c>
      <c r="J22">
        <v>2.1160000000000001</v>
      </c>
      <c r="K22">
        <v>26.927</v>
      </c>
      <c r="L22">
        <v>3.4990999999999999</v>
      </c>
      <c r="M22">
        <v>18.347999999999999</v>
      </c>
      <c r="AC22" s="31">
        <v>102.063</v>
      </c>
    </row>
    <row r="23" spans="1:29" x14ac:dyDescent="0.2">
      <c r="A23" s="30" t="s">
        <v>70</v>
      </c>
      <c r="B23">
        <v>-0.64600000000000002</v>
      </c>
      <c r="C23">
        <v>6.6299999999999998E-2</v>
      </c>
      <c r="D23">
        <v>2.7300000000000001E-2</v>
      </c>
      <c r="E23">
        <v>0.66</v>
      </c>
      <c r="F23">
        <v>0.71799999999999997</v>
      </c>
      <c r="G23">
        <v>2.9169999999999998</v>
      </c>
      <c r="AC23" s="31">
        <v>3.7425999999999999</v>
      </c>
    </row>
    <row r="24" spans="1:29" x14ac:dyDescent="0.2">
      <c r="A24" s="30" t="s">
        <v>71</v>
      </c>
      <c r="H24">
        <v>6.1730299999999998</v>
      </c>
      <c r="I24">
        <v>9.1800000000000007E-2</v>
      </c>
      <c r="J24">
        <v>8.9099999999999999E-2</v>
      </c>
      <c r="K24">
        <v>1.8440000000000001</v>
      </c>
      <c r="AC24" s="31">
        <v>8.1979399999999991</v>
      </c>
    </row>
    <row r="25" spans="1:29" x14ac:dyDescent="0.2">
      <c r="A25" s="30" t="s">
        <v>72</v>
      </c>
      <c r="H25">
        <v>-2.5600000000000001E-2</v>
      </c>
      <c r="I25">
        <v>4.2099999999999999E-2</v>
      </c>
      <c r="J25">
        <v>4.4400000000000002E-2</v>
      </c>
      <c r="K25">
        <v>1.58405</v>
      </c>
      <c r="AC25" s="31">
        <v>1.6449499999999999</v>
      </c>
    </row>
    <row r="26" spans="1:29" x14ac:dyDescent="0.2">
      <c r="A26" s="30" t="s">
        <v>34</v>
      </c>
      <c r="Y26">
        <v>45.311599999999999</v>
      </c>
      <c r="AC26" s="31">
        <v>45.311599999999999</v>
      </c>
    </row>
    <row r="27" spans="1:29" x14ac:dyDescent="0.2">
      <c r="A27" s="30" t="s">
        <v>35</v>
      </c>
      <c r="N27">
        <v>7.1450800000000001</v>
      </c>
      <c r="O27">
        <v>191.55</v>
      </c>
      <c r="P27">
        <v>473.78800000000001</v>
      </c>
      <c r="AC27" s="31">
        <v>672.48199999999997</v>
      </c>
    </row>
    <row r="28" spans="1:29" ht="15.75" customHeight="1" x14ac:dyDescent="0.2">
      <c r="A28" s="30" t="s">
        <v>73</v>
      </c>
      <c r="Q28">
        <v>-0.44585399999999997</v>
      </c>
      <c r="R28">
        <v>65.272400000000005</v>
      </c>
      <c r="S28">
        <v>6.0373200000000002</v>
      </c>
      <c r="T28">
        <v>102.063</v>
      </c>
      <c r="U28">
        <v>3.7425999999999999</v>
      </c>
      <c r="V28">
        <v>8.1979399999999991</v>
      </c>
      <c r="W28">
        <v>1.6449499999999999</v>
      </c>
      <c r="X28">
        <v>45.311599999999999</v>
      </c>
      <c r="AC28" s="31">
        <v>231.82400000000001</v>
      </c>
    </row>
    <row r="29" spans="1:29" x14ac:dyDescent="0.2">
      <c r="A29" s="30" t="s">
        <v>74</v>
      </c>
      <c r="Y29">
        <v>114.827</v>
      </c>
      <c r="Z29">
        <v>106.11499999999999</v>
      </c>
      <c r="AB29">
        <v>40.057899999999997</v>
      </c>
      <c r="AC29" s="31">
        <v>261</v>
      </c>
    </row>
    <row r="30" spans="1:29" x14ac:dyDescent="0.2">
      <c r="A30" s="30" t="s">
        <v>36</v>
      </c>
      <c r="H30" s="35">
        <v>17.268899999999999</v>
      </c>
      <c r="I30" s="35">
        <v>38.638599999999997</v>
      </c>
      <c r="J30" s="35">
        <v>18.544899999999998</v>
      </c>
      <c r="K30" s="35">
        <v>153.66399999999999</v>
      </c>
      <c r="L30" s="35">
        <v>1.571</v>
      </c>
      <c r="M30" s="35">
        <v>21.736000000000001</v>
      </c>
      <c r="AB30">
        <v>10.436</v>
      </c>
      <c r="AC30" s="31">
        <v>261.86</v>
      </c>
    </row>
    <row r="31" spans="1:29" x14ac:dyDescent="0.2">
      <c r="A31" s="32" t="s">
        <v>42</v>
      </c>
      <c r="B31" s="33">
        <v>168.41800000000001</v>
      </c>
      <c r="C31" s="33">
        <v>62.341900000000003</v>
      </c>
      <c r="D31" s="33">
        <v>22.007300000000001</v>
      </c>
      <c r="E31" s="33">
        <v>391.70299999999997</v>
      </c>
      <c r="F31" s="33">
        <v>174.19300000000001</v>
      </c>
      <c r="G31" s="33">
        <v>796.42499999999995</v>
      </c>
      <c r="H31" s="33">
        <v>207.87799999999999</v>
      </c>
      <c r="I31" s="33">
        <v>136.244</v>
      </c>
      <c r="J31" s="33">
        <v>42.801699999999997</v>
      </c>
      <c r="K31" s="33">
        <v>575.72199999999998</v>
      </c>
      <c r="L31" s="33">
        <v>179.26400000000001</v>
      </c>
      <c r="M31" s="33">
        <v>836.50900000000001</v>
      </c>
      <c r="N31" s="33">
        <v>7.1450800000000001</v>
      </c>
      <c r="O31" s="33">
        <v>191.55</v>
      </c>
      <c r="P31" s="33">
        <v>473.78800000000001</v>
      </c>
      <c r="Q31" s="33">
        <v>-0.44585399999999997</v>
      </c>
      <c r="R31" s="33">
        <v>65.272400000000005</v>
      </c>
      <c r="S31" s="33">
        <v>6.0373200000000002</v>
      </c>
      <c r="T31" s="33">
        <v>102.063</v>
      </c>
      <c r="U31" s="33">
        <v>3.7425999999999999</v>
      </c>
      <c r="V31" s="33">
        <v>8.1979399999999991</v>
      </c>
      <c r="W31" s="33">
        <v>1.6449499999999999</v>
      </c>
      <c r="X31" s="33">
        <v>45.311599999999999</v>
      </c>
      <c r="Y31" s="33">
        <v>672.48199999999997</v>
      </c>
      <c r="Z31" s="33">
        <v>231.82400000000001</v>
      </c>
      <c r="AA31" s="33">
        <v>261</v>
      </c>
      <c r="AB31" s="33">
        <v>261.86</v>
      </c>
      <c r="AC31" s="34">
        <v>5924.98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6.8684537716059841</v>
      </c>
      <c r="C34" s="36">
        <f>+AB10/SUM(AB$10:AB$15)*100</f>
        <v>9.0142635435488181</v>
      </c>
    </row>
    <row r="35" spans="1:3" x14ac:dyDescent="0.2">
      <c r="A35" s="36" t="str">
        <f t="shared" ref="A35:A39" si="0">+A11</f>
        <v>c-Energy</v>
      </c>
      <c r="B35" s="48">
        <f>+I30/SUM($H30:$M30)*100</f>
        <v>15.367941090606521</v>
      </c>
      <c r="C35" s="36">
        <f t="shared" ref="C35:C39" si="1">+AB11/SUM(AB$10:AB$15)*100</f>
        <v>2.7558861961469421</v>
      </c>
    </row>
    <row r="36" spans="1:3" x14ac:dyDescent="0.2">
      <c r="A36" s="36" t="str">
        <f t="shared" si="0"/>
        <v>c-Mach</v>
      </c>
      <c r="B36" s="48">
        <f>+J30/SUM($H30:$M30)*100</f>
        <v>7.3759642101729579</v>
      </c>
      <c r="C36" s="36">
        <f t="shared" si="1"/>
        <v>4.2168629382578944</v>
      </c>
    </row>
    <row r="37" spans="1:3" x14ac:dyDescent="0.2">
      <c r="A37" s="36" t="str">
        <f t="shared" si="0"/>
        <v>c-OthrMfg</v>
      </c>
      <c r="B37" s="48">
        <f>+K30/SUM($H30:$M30)*100</f>
        <v>61.117620714698781</v>
      </c>
      <c r="C37" s="36">
        <f t="shared" si="1"/>
        <v>62.514273218703487</v>
      </c>
    </row>
    <row r="38" spans="1:3" x14ac:dyDescent="0.2">
      <c r="A38" s="36" t="str">
        <f t="shared" si="0"/>
        <v>c-Const</v>
      </c>
      <c r="B38" s="48">
        <f>+L30/SUM($H30:$M30)*100</f>
        <v>0.62484239732658142</v>
      </c>
      <c r="C38" s="36">
        <f t="shared" si="1"/>
        <v>1.2315123525230842</v>
      </c>
    </row>
    <row r="39" spans="1:3" x14ac:dyDescent="0.2">
      <c r="A39" s="36" t="str">
        <f t="shared" si="0"/>
        <v>c-OthrSer</v>
      </c>
      <c r="B39" s="48">
        <f>+M30/SUM($H30:$M30)*100</f>
        <v>8.6451778155891628</v>
      </c>
      <c r="C39" s="36">
        <f t="shared" si="1"/>
        <v>20.267201750819776</v>
      </c>
    </row>
    <row r="40" spans="1:3" x14ac:dyDescent="0.2">
      <c r="A40" s="36" t="s">
        <v>0</v>
      </c>
      <c r="B40" s="48">
        <f>SUM(B34:B39)</f>
        <v>99.999999999999986</v>
      </c>
      <c r="C40" s="48">
        <f>SUM(C34:C39)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C37" sqref="C37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168.41800000000001</v>
      </c>
      <c r="AC4" s="31">
        <v>168.41800000000001</v>
      </c>
    </row>
    <row r="5" spans="1:29" ht="12.75" customHeight="1" x14ac:dyDescent="0.2">
      <c r="A5" s="30" t="s">
        <v>52</v>
      </c>
      <c r="I5">
        <v>62.341900000000003</v>
      </c>
      <c r="AC5" s="31">
        <v>62.341900000000003</v>
      </c>
    </row>
    <row r="6" spans="1:29" x14ac:dyDescent="0.2">
      <c r="A6" s="30" t="s">
        <v>53</v>
      </c>
      <c r="J6">
        <v>22.007300000000001</v>
      </c>
      <c r="AC6" s="31">
        <v>22.007300000000001</v>
      </c>
    </row>
    <row r="7" spans="1:29" x14ac:dyDescent="0.2">
      <c r="A7" s="30" t="s">
        <v>54</v>
      </c>
      <c r="K7">
        <v>391.70299999999997</v>
      </c>
      <c r="AC7" s="31">
        <v>391.70299999999997</v>
      </c>
    </row>
    <row r="8" spans="1:29" x14ac:dyDescent="0.2">
      <c r="A8" s="30" t="s">
        <v>55</v>
      </c>
      <c r="L8">
        <v>174.19300000000001</v>
      </c>
      <c r="AC8" s="31">
        <v>174.19300000000001</v>
      </c>
    </row>
    <row r="9" spans="1:29" x14ac:dyDescent="0.2">
      <c r="A9" s="30" t="s">
        <v>56</v>
      </c>
      <c r="M9">
        <v>796.42499999999995</v>
      </c>
      <c r="AC9" s="31">
        <v>796.42499999999995</v>
      </c>
    </row>
    <row r="10" spans="1:29" x14ac:dyDescent="0.2">
      <c r="A10" s="30" t="s">
        <v>57</v>
      </c>
      <c r="B10">
        <v>62.122</v>
      </c>
      <c r="C10">
        <v>0.138431</v>
      </c>
      <c r="D10">
        <v>1.3082999999999999E-2</v>
      </c>
      <c r="E10">
        <v>4.2271200000000002</v>
      </c>
      <c r="F10">
        <v>0.17120099999999999</v>
      </c>
      <c r="G10">
        <v>20.7881</v>
      </c>
      <c r="Y10">
        <v>97.737700000000004</v>
      </c>
      <c r="Z10">
        <v>8.6746000000000004E-2</v>
      </c>
      <c r="AA10">
        <v>3.54026</v>
      </c>
      <c r="AB10" s="35">
        <v>19.053100000000001</v>
      </c>
      <c r="AC10" s="31">
        <v>207.87799999999999</v>
      </c>
    </row>
    <row r="11" spans="1:29" x14ac:dyDescent="0.2">
      <c r="A11" s="30" t="s">
        <v>58</v>
      </c>
      <c r="B11">
        <v>5.4139999999999997</v>
      </c>
      <c r="C11">
        <v>30.5977</v>
      </c>
      <c r="D11">
        <v>0.23221</v>
      </c>
      <c r="E11">
        <v>27.894100000000002</v>
      </c>
      <c r="F11">
        <v>6.7720200000000004</v>
      </c>
      <c r="G11">
        <v>40.5364</v>
      </c>
      <c r="Y11">
        <v>18.6311</v>
      </c>
      <c r="Z11">
        <v>1.54E-4</v>
      </c>
      <c r="AA11">
        <v>0.341443</v>
      </c>
      <c r="AB11" s="35">
        <v>5.8250099999999998</v>
      </c>
      <c r="AC11" s="31">
        <v>136.244</v>
      </c>
    </row>
    <row r="12" spans="1:29" x14ac:dyDescent="0.2">
      <c r="A12" s="30" t="s">
        <v>59</v>
      </c>
      <c r="B12">
        <v>0.159002</v>
      </c>
      <c r="C12">
        <v>0.38099</v>
      </c>
      <c r="D12">
        <v>1.7369000000000001</v>
      </c>
      <c r="E12">
        <v>2.6074000000000002</v>
      </c>
      <c r="F12">
        <v>2.0493000000000001</v>
      </c>
      <c r="G12">
        <v>1.8001</v>
      </c>
      <c r="Y12">
        <v>2.7</v>
      </c>
      <c r="Z12">
        <v>8.2700000000000004E-4</v>
      </c>
      <c r="AA12">
        <v>22.4542</v>
      </c>
      <c r="AB12" s="35">
        <v>8.9130199999999995</v>
      </c>
      <c r="AC12" s="31">
        <v>42.801699999999997</v>
      </c>
    </row>
    <row r="13" spans="1:29" ht="21.75" customHeight="1" x14ac:dyDescent="0.2">
      <c r="A13" s="30" t="s">
        <v>60</v>
      </c>
      <c r="B13">
        <v>9.7542899999999992</v>
      </c>
      <c r="C13">
        <v>2.2494000000000001</v>
      </c>
      <c r="D13">
        <v>11.0349</v>
      </c>
      <c r="E13">
        <v>183.94200000000001</v>
      </c>
      <c r="F13">
        <v>54.296500000000002</v>
      </c>
      <c r="G13">
        <v>41.874099999999999</v>
      </c>
      <c r="Y13">
        <v>72.5672</v>
      </c>
      <c r="Z13">
        <v>5.3163</v>
      </c>
      <c r="AA13">
        <v>62.554499999999997</v>
      </c>
      <c r="AB13" s="35">
        <v>132.13399999999999</v>
      </c>
      <c r="AC13" s="31">
        <v>575.72199999999998</v>
      </c>
    </row>
    <row r="14" spans="1:29" ht="18" customHeight="1" x14ac:dyDescent="0.2">
      <c r="A14" s="30" t="s">
        <v>61</v>
      </c>
      <c r="B14">
        <v>0.35331600000000002</v>
      </c>
      <c r="C14">
        <v>0.24487300000000001</v>
      </c>
      <c r="D14">
        <v>3.6325000000000003E-2</v>
      </c>
      <c r="E14">
        <v>0.93526399999999998</v>
      </c>
      <c r="F14">
        <v>26.1511</v>
      </c>
      <c r="G14">
        <v>10.060700000000001</v>
      </c>
      <c r="Y14">
        <v>1.1097900000000001</v>
      </c>
      <c r="Z14">
        <v>7.8438999999999995E-2</v>
      </c>
      <c r="AA14">
        <v>137.691</v>
      </c>
      <c r="AB14" s="35">
        <v>2.6030000000000002</v>
      </c>
      <c r="AC14" s="31">
        <v>179.26400000000001</v>
      </c>
    </row>
    <row r="15" spans="1:29" ht="16.5" customHeight="1" x14ac:dyDescent="0.2">
      <c r="A15" s="30" t="s">
        <v>62</v>
      </c>
      <c r="B15">
        <v>19.425000000000001</v>
      </c>
      <c r="C15">
        <v>7.4629700000000003</v>
      </c>
      <c r="D15">
        <v>3.5331899999999998</v>
      </c>
      <c r="E15">
        <v>64.145799999999994</v>
      </c>
      <c r="F15">
        <v>21.770199999999999</v>
      </c>
      <c r="G15">
        <v>203.09100000000001</v>
      </c>
      <c r="Y15">
        <v>319.59800000000001</v>
      </c>
      <c r="Z15">
        <v>120.226</v>
      </c>
      <c r="AA15">
        <v>34.4193</v>
      </c>
      <c r="AB15" s="35">
        <v>42.838000000000001</v>
      </c>
      <c r="AC15" s="31">
        <v>836.50900000000001</v>
      </c>
    </row>
    <row r="16" spans="1:29" x14ac:dyDescent="0.2">
      <c r="A16" s="30" t="s">
        <v>63</v>
      </c>
      <c r="B16">
        <v>5.58108</v>
      </c>
      <c r="C16">
        <v>1.5640099999999999</v>
      </c>
      <c r="AC16" s="31">
        <v>7.1450800000000001</v>
      </c>
    </row>
    <row r="17" spans="1:29" x14ac:dyDescent="0.2">
      <c r="A17" s="30" t="s">
        <v>64</v>
      </c>
      <c r="B17">
        <v>22.599900000000002</v>
      </c>
      <c r="C17">
        <v>3.4959899999999999</v>
      </c>
      <c r="D17">
        <v>1.9570000000000001</v>
      </c>
      <c r="E17">
        <v>28.386900000000001</v>
      </c>
      <c r="F17">
        <v>11.789</v>
      </c>
      <c r="G17">
        <v>123.321</v>
      </c>
      <c r="AC17" s="31">
        <v>191.55</v>
      </c>
    </row>
    <row r="18" spans="1:29" x14ac:dyDescent="0.2">
      <c r="A18" s="30" t="s">
        <v>65</v>
      </c>
      <c r="B18">
        <v>36.2288</v>
      </c>
      <c r="C18">
        <v>14.7349</v>
      </c>
      <c r="D18">
        <v>2.7319900000000001</v>
      </c>
      <c r="E18">
        <v>68.316800000000001</v>
      </c>
      <c r="F18">
        <v>45.852200000000003</v>
      </c>
      <c r="G18">
        <v>305.923</v>
      </c>
      <c r="AC18" s="31">
        <v>473.78800000000001</v>
      </c>
    </row>
    <row r="19" spans="1:29" x14ac:dyDescent="0.2">
      <c r="A19" s="30" t="s">
        <v>66</v>
      </c>
      <c r="B19">
        <v>-0.46615400000000001</v>
      </c>
      <c r="C19">
        <v>2.02997E-2</v>
      </c>
      <c r="AC19" s="31">
        <v>-0.44585399999999997</v>
      </c>
    </row>
    <row r="20" spans="1:29" x14ac:dyDescent="0.2">
      <c r="A20" s="30" t="s">
        <v>67</v>
      </c>
      <c r="B20">
        <v>7.5469999999999997</v>
      </c>
      <c r="C20">
        <v>1.194</v>
      </c>
      <c r="D20">
        <v>0.66900000000000004</v>
      </c>
      <c r="E20">
        <v>9.6990099999999995</v>
      </c>
      <c r="F20">
        <v>4.0279999999999996</v>
      </c>
      <c r="G20">
        <v>42.135300000000001</v>
      </c>
      <c r="AC20" s="31">
        <v>65.272400000000005</v>
      </c>
    </row>
    <row r="21" spans="1:29" x14ac:dyDescent="0.2">
      <c r="A21" s="30" t="s">
        <v>68</v>
      </c>
      <c r="B21">
        <v>0.345999</v>
      </c>
      <c r="C21">
        <v>0.192</v>
      </c>
      <c r="D21">
        <v>3.5499999999999997E-2</v>
      </c>
      <c r="E21">
        <v>0.888992</v>
      </c>
      <c r="F21">
        <v>0.59599599999999997</v>
      </c>
      <c r="G21">
        <v>3.9788299999999999</v>
      </c>
      <c r="AC21" s="31">
        <v>6.0373200000000002</v>
      </c>
    </row>
    <row r="22" spans="1:29" x14ac:dyDescent="0.2">
      <c r="A22" s="30" t="s">
        <v>69</v>
      </c>
      <c r="H22">
        <v>16.042999999999999</v>
      </c>
      <c r="I22">
        <v>35.129800000000003</v>
      </c>
      <c r="J22">
        <v>2.1160000000000001</v>
      </c>
      <c r="K22">
        <v>26.927</v>
      </c>
      <c r="L22">
        <v>3.4990999999999999</v>
      </c>
      <c r="M22">
        <v>18.347999999999999</v>
      </c>
      <c r="AC22" s="31">
        <v>102.063</v>
      </c>
    </row>
    <row r="23" spans="1:29" x14ac:dyDescent="0.2">
      <c r="A23" s="30" t="s">
        <v>70</v>
      </c>
      <c r="B23">
        <v>-0.64600000000000002</v>
      </c>
      <c r="C23">
        <v>6.6299999999999998E-2</v>
      </c>
      <c r="D23">
        <v>2.7300000000000001E-2</v>
      </c>
      <c r="E23">
        <v>0.66</v>
      </c>
      <c r="F23">
        <v>0.71799999999999997</v>
      </c>
      <c r="G23">
        <v>2.9169999999999998</v>
      </c>
      <c r="AC23" s="31">
        <v>3.7425999999999999</v>
      </c>
    </row>
    <row r="24" spans="1:29" x14ac:dyDescent="0.2">
      <c r="A24" s="30" t="s">
        <v>71</v>
      </c>
      <c r="H24">
        <v>6.1730299999999998</v>
      </c>
      <c r="I24">
        <v>9.1800000000000007E-2</v>
      </c>
      <c r="J24">
        <v>8.9099999999999999E-2</v>
      </c>
      <c r="K24">
        <v>1.8440000000000001</v>
      </c>
      <c r="AC24" s="31">
        <v>8.1979399999999991</v>
      </c>
    </row>
    <row r="25" spans="1:29" x14ac:dyDescent="0.2">
      <c r="A25" s="30" t="s">
        <v>72</v>
      </c>
      <c r="H25" s="35">
        <v>-2.5600000000000001E-2</v>
      </c>
      <c r="I25" s="35">
        <v>4.2099999999999999E-2</v>
      </c>
      <c r="J25" s="35">
        <v>4.4400000000000002E-2</v>
      </c>
      <c r="K25" s="35">
        <v>1.58405</v>
      </c>
      <c r="L25" s="35"/>
      <c r="M25" s="35"/>
      <c r="AC25" s="31">
        <v>1.6449499999999999</v>
      </c>
    </row>
    <row r="26" spans="1:29" x14ac:dyDescent="0.2">
      <c r="A26" s="30" t="s">
        <v>34</v>
      </c>
      <c r="Y26">
        <v>45.311599999999999</v>
      </c>
      <c r="AC26" s="31">
        <v>45.311599999999999</v>
      </c>
    </row>
    <row r="27" spans="1:29" x14ac:dyDescent="0.2">
      <c r="A27" s="30" t="s">
        <v>35</v>
      </c>
      <c r="N27">
        <v>7.1450800000000001</v>
      </c>
      <c r="O27">
        <v>191.55</v>
      </c>
      <c r="P27">
        <v>473.78800000000001</v>
      </c>
      <c r="AC27" s="31">
        <v>672.48199999999997</v>
      </c>
    </row>
    <row r="28" spans="1:29" x14ac:dyDescent="0.2">
      <c r="A28" s="30" t="s">
        <v>73</v>
      </c>
      <c r="Q28">
        <v>-0.44585399999999997</v>
      </c>
      <c r="R28">
        <v>65.272400000000005</v>
      </c>
      <c r="S28">
        <v>6.0373200000000002</v>
      </c>
      <c r="T28">
        <v>102.063</v>
      </c>
      <c r="U28">
        <v>3.7425999999999999</v>
      </c>
      <c r="V28">
        <v>8.1979399999999991</v>
      </c>
      <c r="W28">
        <v>1.6449499999999999</v>
      </c>
      <c r="X28">
        <v>45.311599999999999</v>
      </c>
      <c r="AC28" s="31">
        <v>231.82400000000001</v>
      </c>
    </row>
    <row r="29" spans="1:29" x14ac:dyDescent="0.2">
      <c r="A29" s="30" t="s">
        <v>74</v>
      </c>
      <c r="Y29">
        <v>114.827</v>
      </c>
      <c r="Z29">
        <v>106.11499999999999</v>
      </c>
      <c r="AB29">
        <v>40.057899999999997</v>
      </c>
      <c r="AC29" s="31">
        <v>261</v>
      </c>
    </row>
    <row r="30" spans="1:29" x14ac:dyDescent="0.2">
      <c r="A30" s="30" t="s">
        <v>36</v>
      </c>
      <c r="H30">
        <v>17.268899999999999</v>
      </c>
      <c r="I30">
        <v>38.638599999999997</v>
      </c>
      <c r="J30">
        <v>18.544899999999998</v>
      </c>
      <c r="K30">
        <v>153.66399999999999</v>
      </c>
      <c r="L30">
        <v>1.571</v>
      </c>
      <c r="M30">
        <v>21.736000000000001</v>
      </c>
      <c r="AB30">
        <v>10.436</v>
      </c>
      <c r="AC30" s="31">
        <v>261.86</v>
      </c>
    </row>
    <row r="31" spans="1:29" x14ac:dyDescent="0.2">
      <c r="A31" s="32" t="s">
        <v>42</v>
      </c>
      <c r="B31" s="49">
        <v>168.41800000000001</v>
      </c>
      <c r="C31" s="49">
        <v>62.341900000000003</v>
      </c>
      <c r="D31" s="49">
        <v>22.007300000000001</v>
      </c>
      <c r="E31" s="49">
        <v>391.70299999999997</v>
      </c>
      <c r="F31" s="49">
        <v>174.19300000000001</v>
      </c>
      <c r="G31" s="49">
        <v>796.42499999999995</v>
      </c>
      <c r="H31" s="33">
        <v>207.87799999999999</v>
      </c>
      <c r="I31" s="33">
        <v>136.244</v>
      </c>
      <c r="J31" s="33">
        <v>42.801699999999997</v>
      </c>
      <c r="K31" s="33">
        <v>575.72199999999998</v>
      </c>
      <c r="L31" s="33">
        <v>179.26400000000001</v>
      </c>
      <c r="M31" s="33">
        <v>836.50900000000001</v>
      </c>
      <c r="N31" s="33">
        <v>7.1450800000000001</v>
      </c>
      <c r="O31" s="33">
        <v>191.55</v>
      </c>
      <c r="P31" s="33">
        <v>473.78800000000001</v>
      </c>
      <c r="Q31" s="33">
        <v>-0.44585399999999997</v>
      </c>
      <c r="R31" s="33">
        <v>65.272400000000005</v>
      </c>
      <c r="S31" s="33">
        <v>6.0373200000000002</v>
      </c>
      <c r="T31" s="33">
        <v>102.063</v>
      </c>
      <c r="U31" s="33">
        <v>3.7425999999999999</v>
      </c>
      <c r="V31" s="33">
        <v>8.1979399999999991</v>
      </c>
      <c r="W31" s="33">
        <v>1.6449499999999999</v>
      </c>
      <c r="X31" s="33">
        <v>45.311599999999999</v>
      </c>
      <c r="Y31" s="33">
        <v>672.48199999999997</v>
      </c>
      <c r="Z31" s="33">
        <v>231.82400000000001</v>
      </c>
      <c r="AA31" s="33">
        <v>261</v>
      </c>
      <c r="AB31" s="33">
        <v>261.86</v>
      </c>
      <c r="AC31" s="34">
        <v>5924.98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11.297782897315013</v>
      </c>
    </row>
    <row r="35" spans="1:2" x14ac:dyDescent="0.2">
      <c r="A35" s="36" t="str">
        <f t="shared" ref="A35:A39" si="0">+A5</f>
        <v>a-Energy</v>
      </c>
      <c r="B35" s="48">
        <f>+(I25+AB11)/C31*100</f>
        <v>9.4111825273211096</v>
      </c>
    </row>
    <row r="36" spans="1:2" x14ac:dyDescent="0.2">
      <c r="A36" s="36" t="str">
        <f t="shared" si="0"/>
        <v>a-Mach</v>
      </c>
      <c r="B36" s="48">
        <f>+(J25+AB12)/D31*100</f>
        <v>40.702039777710119</v>
      </c>
    </row>
    <row r="37" spans="1:2" x14ac:dyDescent="0.2">
      <c r="A37" s="36" t="str">
        <f t="shared" si="0"/>
        <v>a-OthrMfg</v>
      </c>
      <c r="B37" s="48">
        <f>+(K25+AB13)/E31*100</f>
        <v>34.137611915149996</v>
      </c>
    </row>
    <row r="38" spans="1:2" x14ac:dyDescent="0.2">
      <c r="A38" s="36" t="str">
        <f t="shared" si="0"/>
        <v>a-Const</v>
      </c>
      <c r="B38" s="48">
        <f>+L25+AB14/F31*100</f>
        <v>1.4943195191540419</v>
      </c>
    </row>
    <row r="39" spans="1:2" x14ac:dyDescent="0.2">
      <c r="A39" s="36" t="str">
        <f t="shared" si="0"/>
        <v>a-OthrSer</v>
      </c>
      <c r="B39" s="36">
        <f>+(M25+AB15)/G31*100</f>
        <v>5.3787864519571844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